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y Documents\Reports\UCRO\MS\"/>
    </mc:Choice>
  </mc:AlternateContent>
  <bookViews>
    <workbookView xWindow="390" yWindow="285" windowWidth="12120" windowHeight="9120" tabRatio="847"/>
  </bookViews>
  <sheets>
    <sheet name="Change" sheetId="54" r:id="rId1"/>
    <sheet name="African" sheetId="72" r:id="rId2"/>
    <sheet name="Albanian" sheetId="108" r:id="rId3"/>
    <sheet name="Arab" sheetId="65" r:id="rId4"/>
    <sheet name="Armenian" sheetId="55" r:id="rId5"/>
    <sheet name="Black" sheetId="17" r:id="rId6"/>
    <sheet name="Burmese" sheetId="97" r:id="rId7"/>
    <sheet name="Cambodian" sheetId="56" r:id="rId8"/>
    <sheet name="Cape Verdean" sheetId="91" r:id="rId9"/>
    <sheet name="Chin" sheetId="109" r:id="rId10"/>
    <sheet name="Chinese" sheetId="57" r:id="rId11"/>
    <sheet name="Congolese" sheetId="74" r:id="rId12"/>
    <sheet name="Eritrean" sheetId="58" r:id="rId13"/>
    <sheet name="Eskimo" sheetId="76" r:id="rId14"/>
    <sheet name="Ethiopian" sheetId="77" r:id="rId15"/>
    <sheet name="Fijian" sheetId="111" r:id="rId16"/>
    <sheet name="Filipino" sheetId="59" r:id="rId17"/>
    <sheet name="French" sheetId="79" r:id="rId18"/>
    <sheet name="Haitian" sheetId="60" r:id="rId19"/>
    <sheet name="Hawaiian" sheetId="80" r:id="rId20"/>
    <sheet name="Hindi" sheetId="107" r:id="rId21"/>
    <sheet name="Hispanic" sheetId="61" r:id="rId22"/>
    <sheet name="Indonesian" sheetId="96" r:id="rId23"/>
    <sheet name="Japanese" sheetId="112" r:id="rId24"/>
    <sheet name="Jewish" sheetId="81" r:id="rId25"/>
    <sheet name="Korean" sheetId="63" r:id="rId26"/>
    <sheet name="Lahu" sheetId="82" r:id="rId27"/>
    <sheet name="Laotian" sheetId="64" r:id="rId28"/>
    <sheet name="Liberian" sheetId="83" r:id="rId29"/>
    <sheet name="Multicultural" sheetId="99" r:id="rId30"/>
    <sheet name="Native American" sheetId="66" r:id="rId31"/>
    <sheet name="Portuguese" sheetId="67" r:id="rId32"/>
    <sheet name="Russian" sheetId="68" r:id="rId33"/>
    <sheet name="Samoan" sheetId="69" r:id="rId34"/>
    <sheet name="South Asian" sheetId="70" r:id="rId35"/>
    <sheet name="Sudan" sheetId="85" r:id="rId36"/>
    <sheet name="Swahili" sheetId="95" r:id="rId37"/>
    <sheet name="Tamil" sheetId="86" r:id="rId38"/>
    <sheet name="Vietnamese" sheetId="71" r:id="rId39"/>
    <sheet name="West Indian" sheetId="87" r:id="rId40"/>
    <sheet name="White English-speaking" sheetId="98" r:id="rId41"/>
    <sheet name="African Combined" sheetId="106" r:id="rId42"/>
    <sheet name="Black Combined" sheetId="105" r:id="rId43"/>
    <sheet name="French Combined" sheetId="103" r:id="rId44"/>
    <sheet name="Portuguese Combined" sheetId="104" r:id="rId45"/>
    <sheet name="South Asian Combined" sheetId="101" r:id="rId46"/>
    <sheet name="Southeast Asian Combined" sheetId="102" r:id="rId47"/>
  </sheets>
  <calcPr calcId="162913"/>
</workbook>
</file>

<file path=xl/calcChain.xml><?xml version="1.0" encoding="utf-8"?>
<calcChain xmlns="http://schemas.openxmlformats.org/spreadsheetml/2006/main">
  <c r="C6" i="102" l="1"/>
  <c r="D6" i="102"/>
  <c r="E6" i="102"/>
  <c r="F6" i="102"/>
  <c r="G6" i="102"/>
  <c r="H6" i="102"/>
  <c r="I6" i="102"/>
  <c r="J6" i="102"/>
  <c r="K6" i="102"/>
  <c r="L6" i="102"/>
  <c r="M6" i="102"/>
  <c r="N6" i="102"/>
  <c r="C7" i="102"/>
  <c r="D7" i="102"/>
  <c r="E7" i="102"/>
  <c r="F7" i="102"/>
  <c r="G7" i="102"/>
  <c r="H7" i="102"/>
  <c r="I7" i="102"/>
  <c r="J7" i="102"/>
  <c r="K7" i="102"/>
  <c r="L7" i="102"/>
  <c r="M7" i="102"/>
  <c r="N7" i="102"/>
  <c r="C8" i="102"/>
  <c r="D8" i="102"/>
  <c r="E8" i="102"/>
  <c r="F8" i="102"/>
  <c r="G8" i="102"/>
  <c r="H8" i="102"/>
  <c r="I8" i="102"/>
  <c r="J8" i="102"/>
  <c r="K8" i="102"/>
  <c r="L8" i="102"/>
  <c r="M8" i="102"/>
  <c r="N8" i="102"/>
  <c r="C9" i="102"/>
  <c r="D9" i="102"/>
  <c r="E9" i="102"/>
  <c r="F9" i="102"/>
  <c r="G9" i="102"/>
  <c r="H9" i="102"/>
  <c r="I9" i="102"/>
  <c r="J9" i="102"/>
  <c r="K9" i="102"/>
  <c r="L9" i="102"/>
  <c r="M9" i="102"/>
  <c r="N9" i="102"/>
  <c r="C10" i="102"/>
  <c r="D10" i="102"/>
  <c r="E10" i="102"/>
  <c r="F10" i="102"/>
  <c r="G10" i="102"/>
  <c r="H10" i="102"/>
  <c r="I10" i="102"/>
  <c r="J10" i="102"/>
  <c r="K10" i="102"/>
  <c r="L10" i="102"/>
  <c r="M10" i="102"/>
  <c r="N10" i="102"/>
  <c r="C11" i="102"/>
  <c r="D11" i="102"/>
  <c r="E11" i="102"/>
  <c r="F11" i="102"/>
  <c r="G11" i="102"/>
  <c r="H11" i="102"/>
  <c r="I11" i="102"/>
  <c r="J11" i="102"/>
  <c r="K11" i="102"/>
  <c r="L11" i="102"/>
  <c r="M11" i="102"/>
  <c r="N11" i="102"/>
  <c r="C12" i="102"/>
  <c r="D12" i="102"/>
  <c r="E12" i="102"/>
  <c r="F12" i="102"/>
  <c r="G12" i="102"/>
  <c r="H12" i="102"/>
  <c r="I12" i="102"/>
  <c r="J12" i="102"/>
  <c r="K12" i="102"/>
  <c r="L12" i="102"/>
  <c r="M12" i="102"/>
  <c r="N12" i="102"/>
  <c r="C13" i="102"/>
  <c r="D13" i="102"/>
  <c r="E13" i="102"/>
  <c r="F13" i="102"/>
  <c r="G13" i="102"/>
  <c r="H13" i="102"/>
  <c r="I13" i="102"/>
  <c r="J13" i="102"/>
  <c r="K13" i="102"/>
  <c r="L13" i="102"/>
  <c r="M13" i="102"/>
  <c r="N13" i="102"/>
  <c r="C14" i="102"/>
  <c r="D14" i="102"/>
  <c r="E14" i="102"/>
  <c r="F14" i="102"/>
  <c r="G14" i="102"/>
  <c r="H14" i="102"/>
  <c r="I14" i="102"/>
  <c r="J14" i="102"/>
  <c r="K14" i="102"/>
  <c r="L14" i="102"/>
  <c r="M14" i="102"/>
  <c r="N14" i="102"/>
  <c r="C15" i="102"/>
  <c r="D15" i="102"/>
  <c r="E15" i="102"/>
  <c r="F15" i="102"/>
  <c r="G15" i="102"/>
  <c r="H15" i="102"/>
  <c r="I15" i="102"/>
  <c r="J15" i="102"/>
  <c r="K15" i="102"/>
  <c r="L15" i="102"/>
  <c r="M15" i="102"/>
  <c r="N15" i="102"/>
  <c r="D5" i="102"/>
  <c r="E5" i="102"/>
  <c r="F5" i="102"/>
  <c r="G5" i="102"/>
  <c r="H5" i="102"/>
  <c r="I5" i="102"/>
  <c r="J5" i="102"/>
  <c r="K5" i="102"/>
  <c r="L5" i="102"/>
  <c r="M5" i="102"/>
  <c r="N5" i="102"/>
  <c r="C5" i="102"/>
  <c r="N30" i="112"/>
  <c r="M30" i="112"/>
  <c r="L30" i="112"/>
  <c r="K30" i="112"/>
  <c r="J30" i="112"/>
  <c r="I30" i="112"/>
  <c r="H30" i="112"/>
  <c r="G30" i="112"/>
  <c r="F30" i="112"/>
  <c r="E30" i="112"/>
  <c r="D30" i="112"/>
  <c r="C30" i="112"/>
  <c r="B30" i="112"/>
  <c r="N29" i="112"/>
  <c r="M29" i="112"/>
  <c r="L29" i="112"/>
  <c r="K29" i="112"/>
  <c r="J29" i="112"/>
  <c r="I29" i="112"/>
  <c r="H29" i="112"/>
  <c r="G29" i="112"/>
  <c r="F29" i="112"/>
  <c r="E29" i="112"/>
  <c r="D29" i="112"/>
  <c r="C29" i="112"/>
  <c r="B29" i="112"/>
  <c r="N28" i="112"/>
  <c r="M28" i="112"/>
  <c r="L28" i="112"/>
  <c r="K28" i="112"/>
  <c r="J28" i="112"/>
  <c r="I28" i="112"/>
  <c r="H28" i="112"/>
  <c r="G28" i="112"/>
  <c r="F28" i="112"/>
  <c r="E28" i="112"/>
  <c r="D28" i="112"/>
  <c r="C28" i="112"/>
  <c r="B28" i="112"/>
  <c r="N27" i="112"/>
  <c r="M27" i="112"/>
  <c r="L27" i="112"/>
  <c r="K27" i="112"/>
  <c r="J27" i="112"/>
  <c r="I27" i="112"/>
  <c r="H27" i="112"/>
  <c r="G27" i="112"/>
  <c r="F27" i="112"/>
  <c r="E27" i="112"/>
  <c r="D27" i="112"/>
  <c r="C27" i="112"/>
  <c r="B27" i="112"/>
  <c r="N26" i="112"/>
  <c r="M26" i="112"/>
  <c r="L26" i="112"/>
  <c r="K26" i="112"/>
  <c r="J26" i="112"/>
  <c r="I26" i="112"/>
  <c r="H26" i="112"/>
  <c r="G26" i="112"/>
  <c r="F26" i="112"/>
  <c r="E26" i="112"/>
  <c r="D26" i="112"/>
  <c r="C26" i="112"/>
  <c r="B26" i="112"/>
  <c r="N25" i="112"/>
  <c r="M25" i="112"/>
  <c r="L25" i="112"/>
  <c r="K25" i="112"/>
  <c r="J25" i="112"/>
  <c r="I25" i="112"/>
  <c r="H25" i="112"/>
  <c r="G25" i="112"/>
  <c r="F25" i="112"/>
  <c r="E25" i="112"/>
  <c r="D25" i="112"/>
  <c r="C25" i="112"/>
  <c r="B25" i="112"/>
  <c r="N24" i="112"/>
  <c r="M24" i="112"/>
  <c r="L24" i="112"/>
  <c r="K24" i="112"/>
  <c r="J24" i="112"/>
  <c r="I24" i="112"/>
  <c r="H24" i="112"/>
  <c r="G24" i="112"/>
  <c r="F24" i="112"/>
  <c r="E24" i="112"/>
  <c r="D24" i="112"/>
  <c r="C24" i="112"/>
  <c r="B24" i="112"/>
  <c r="N23" i="112"/>
  <c r="M23" i="112"/>
  <c r="L23" i="112"/>
  <c r="K23" i="112"/>
  <c r="J23" i="112"/>
  <c r="I23" i="112"/>
  <c r="H23" i="112"/>
  <c r="G23" i="112"/>
  <c r="F23" i="112"/>
  <c r="E23" i="112"/>
  <c r="D23" i="112"/>
  <c r="C23" i="112"/>
  <c r="B23" i="112"/>
  <c r="N22" i="112"/>
  <c r="M22" i="112"/>
  <c r="L22" i="112"/>
  <c r="K22" i="112"/>
  <c r="J22" i="112"/>
  <c r="I22" i="112"/>
  <c r="H22" i="112"/>
  <c r="G22" i="112"/>
  <c r="F22" i="112"/>
  <c r="E22" i="112"/>
  <c r="D22" i="112"/>
  <c r="C22" i="112"/>
  <c r="B22" i="112"/>
  <c r="N21" i="112"/>
  <c r="M21" i="112"/>
  <c r="L21" i="112"/>
  <c r="K21" i="112"/>
  <c r="J21" i="112"/>
  <c r="I21" i="112"/>
  <c r="H21" i="112"/>
  <c r="G21" i="112"/>
  <c r="F21" i="112"/>
  <c r="E21" i="112"/>
  <c r="D21" i="112"/>
  <c r="C21" i="112"/>
  <c r="B21" i="112"/>
  <c r="N20" i="112"/>
  <c r="M20" i="112"/>
  <c r="L20" i="112"/>
  <c r="J20" i="112"/>
  <c r="I20" i="112"/>
  <c r="H20" i="112"/>
  <c r="G20" i="112"/>
  <c r="F20" i="112"/>
  <c r="C20" i="112"/>
  <c r="B20" i="112"/>
  <c r="N17" i="112"/>
  <c r="M17" i="112"/>
  <c r="L17" i="112"/>
  <c r="K17" i="112"/>
  <c r="F17" i="112"/>
  <c r="B2" i="112"/>
  <c r="N30" i="111"/>
  <c r="M30" i="111"/>
  <c r="L30" i="111"/>
  <c r="K30" i="111"/>
  <c r="J30" i="111"/>
  <c r="I30" i="111"/>
  <c r="H30" i="111"/>
  <c r="G30" i="111"/>
  <c r="F30" i="111"/>
  <c r="E30" i="111"/>
  <c r="D30" i="111"/>
  <c r="C30" i="111"/>
  <c r="B30" i="111"/>
  <c r="N29" i="111"/>
  <c r="M29" i="111"/>
  <c r="L29" i="111"/>
  <c r="K29" i="111"/>
  <c r="J29" i="111"/>
  <c r="I29" i="111"/>
  <c r="H29" i="111"/>
  <c r="G29" i="111"/>
  <c r="F29" i="111"/>
  <c r="E29" i="111"/>
  <c r="D29" i="111"/>
  <c r="C29" i="111"/>
  <c r="B29" i="111"/>
  <c r="N28" i="111"/>
  <c r="M28" i="111"/>
  <c r="L28" i="111"/>
  <c r="K28" i="111"/>
  <c r="J28" i="111"/>
  <c r="I28" i="111"/>
  <c r="H28" i="111"/>
  <c r="G28" i="111"/>
  <c r="F28" i="111"/>
  <c r="E28" i="111"/>
  <c r="D28" i="111"/>
  <c r="C28" i="111"/>
  <c r="B28" i="111"/>
  <c r="N27" i="111"/>
  <c r="M27" i="111"/>
  <c r="L27" i="111"/>
  <c r="K27" i="111"/>
  <c r="J27" i="111"/>
  <c r="I27" i="111"/>
  <c r="H27" i="111"/>
  <c r="G27" i="111"/>
  <c r="F27" i="111"/>
  <c r="E27" i="111"/>
  <c r="D27" i="111"/>
  <c r="C27" i="111"/>
  <c r="B27" i="111"/>
  <c r="N26" i="111"/>
  <c r="M26" i="111"/>
  <c r="L26" i="111"/>
  <c r="K26" i="111"/>
  <c r="J26" i="111"/>
  <c r="I26" i="111"/>
  <c r="H26" i="111"/>
  <c r="G26" i="111"/>
  <c r="F26" i="111"/>
  <c r="E26" i="111"/>
  <c r="D26" i="111"/>
  <c r="C26" i="111"/>
  <c r="B26" i="111"/>
  <c r="N25" i="111"/>
  <c r="M25" i="111"/>
  <c r="L25" i="111"/>
  <c r="K25" i="111"/>
  <c r="J25" i="111"/>
  <c r="I25" i="111"/>
  <c r="H25" i="111"/>
  <c r="G25" i="111"/>
  <c r="F25" i="111"/>
  <c r="E25" i="111"/>
  <c r="D25" i="111"/>
  <c r="C25" i="111"/>
  <c r="B25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B24" i="111"/>
  <c r="N23" i="111"/>
  <c r="M23" i="111"/>
  <c r="L23" i="111"/>
  <c r="K23" i="111"/>
  <c r="J23" i="111"/>
  <c r="I23" i="111"/>
  <c r="H23" i="111"/>
  <c r="G23" i="111"/>
  <c r="F23" i="111"/>
  <c r="E23" i="111"/>
  <c r="D23" i="111"/>
  <c r="C23" i="111"/>
  <c r="B23" i="111"/>
  <c r="N22" i="111"/>
  <c r="M22" i="111"/>
  <c r="L22" i="111"/>
  <c r="K22" i="111"/>
  <c r="J22" i="111"/>
  <c r="I22" i="111"/>
  <c r="H22" i="111"/>
  <c r="G22" i="111"/>
  <c r="F22" i="111"/>
  <c r="E22" i="111"/>
  <c r="D22" i="111"/>
  <c r="C22" i="111"/>
  <c r="B22" i="111"/>
  <c r="N21" i="111"/>
  <c r="M21" i="111"/>
  <c r="L21" i="111"/>
  <c r="K21" i="111"/>
  <c r="J21" i="111"/>
  <c r="I21" i="111"/>
  <c r="H21" i="111"/>
  <c r="G21" i="111"/>
  <c r="F21" i="111"/>
  <c r="E21" i="111"/>
  <c r="D21" i="111"/>
  <c r="C21" i="111"/>
  <c r="B21" i="111"/>
  <c r="N20" i="111"/>
  <c r="M20" i="111"/>
  <c r="L20" i="111"/>
  <c r="J20" i="111"/>
  <c r="I20" i="111"/>
  <c r="H20" i="111"/>
  <c r="G20" i="111"/>
  <c r="F20" i="111"/>
  <c r="C20" i="111"/>
  <c r="B20" i="111"/>
  <c r="N17" i="111"/>
  <c r="M17" i="111"/>
  <c r="L17" i="111"/>
  <c r="K17" i="111"/>
  <c r="F17" i="111"/>
  <c r="B2" i="111"/>
  <c r="N30" i="109"/>
  <c r="M30" i="109"/>
  <c r="L30" i="109"/>
  <c r="K30" i="109"/>
  <c r="J30" i="109"/>
  <c r="I30" i="109"/>
  <c r="H30" i="109"/>
  <c r="G30" i="109"/>
  <c r="F30" i="109"/>
  <c r="E30" i="109"/>
  <c r="D30" i="109"/>
  <c r="C30" i="109"/>
  <c r="B30" i="109"/>
  <c r="N29" i="109"/>
  <c r="M29" i="109"/>
  <c r="L29" i="109"/>
  <c r="K29" i="109"/>
  <c r="J29" i="109"/>
  <c r="I29" i="109"/>
  <c r="H29" i="109"/>
  <c r="G29" i="109"/>
  <c r="F29" i="109"/>
  <c r="E29" i="109"/>
  <c r="D29" i="109"/>
  <c r="C29" i="109"/>
  <c r="B29" i="109"/>
  <c r="N28" i="109"/>
  <c r="M28" i="109"/>
  <c r="L28" i="109"/>
  <c r="K28" i="109"/>
  <c r="J28" i="109"/>
  <c r="I28" i="109"/>
  <c r="H28" i="109"/>
  <c r="G28" i="109"/>
  <c r="F28" i="109"/>
  <c r="E28" i="109"/>
  <c r="D28" i="109"/>
  <c r="C28" i="109"/>
  <c r="B28" i="109"/>
  <c r="N27" i="109"/>
  <c r="M27" i="109"/>
  <c r="L27" i="109"/>
  <c r="K27" i="109"/>
  <c r="J27" i="109"/>
  <c r="I27" i="109"/>
  <c r="H27" i="109"/>
  <c r="G27" i="109"/>
  <c r="F27" i="109"/>
  <c r="E27" i="109"/>
  <c r="D27" i="109"/>
  <c r="C27" i="109"/>
  <c r="B27" i="109"/>
  <c r="N26" i="109"/>
  <c r="M26" i="109"/>
  <c r="L26" i="109"/>
  <c r="K26" i="109"/>
  <c r="J26" i="109"/>
  <c r="I26" i="109"/>
  <c r="H26" i="109"/>
  <c r="G26" i="109"/>
  <c r="F26" i="109"/>
  <c r="E26" i="109"/>
  <c r="D26" i="109"/>
  <c r="C26" i="109"/>
  <c r="B26" i="109"/>
  <c r="N25" i="109"/>
  <c r="M25" i="109"/>
  <c r="L25" i="109"/>
  <c r="K25" i="109"/>
  <c r="J25" i="109"/>
  <c r="I25" i="109"/>
  <c r="H25" i="109"/>
  <c r="G25" i="109"/>
  <c r="F25" i="109"/>
  <c r="E25" i="109"/>
  <c r="D25" i="109"/>
  <c r="C25" i="109"/>
  <c r="B25" i="109"/>
  <c r="N24" i="109"/>
  <c r="M24" i="109"/>
  <c r="L24" i="109"/>
  <c r="K24" i="109"/>
  <c r="J24" i="109"/>
  <c r="I24" i="109"/>
  <c r="H24" i="109"/>
  <c r="G24" i="109"/>
  <c r="F24" i="109"/>
  <c r="E24" i="109"/>
  <c r="D24" i="109"/>
  <c r="C24" i="109"/>
  <c r="B24" i="109"/>
  <c r="N23" i="109"/>
  <c r="M23" i="109"/>
  <c r="L23" i="109"/>
  <c r="K23" i="109"/>
  <c r="J23" i="109"/>
  <c r="I23" i="109"/>
  <c r="H23" i="109"/>
  <c r="G23" i="109"/>
  <c r="F23" i="109"/>
  <c r="E23" i="109"/>
  <c r="D23" i="109"/>
  <c r="C23" i="109"/>
  <c r="B23" i="109"/>
  <c r="N22" i="109"/>
  <c r="M22" i="109"/>
  <c r="L22" i="109"/>
  <c r="K22" i="109"/>
  <c r="J22" i="109"/>
  <c r="I22" i="109"/>
  <c r="H22" i="109"/>
  <c r="G22" i="109"/>
  <c r="F22" i="109"/>
  <c r="E22" i="109"/>
  <c r="D22" i="109"/>
  <c r="C22" i="109"/>
  <c r="B22" i="109"/>
  <c r="N21" i="109"/>
  <c r="M21" i="109"/>
  <c r="L21" i="109"/>
  <c r="K21" i="109"/>
  <c r="J21" i="109"/>
  <c r="I21" i="109"/>
  <c r="H21" i="109"/>
  <c r="G21" i="109"/>
  <c r="F21" i="109"/>
  <c r="E21" i="109"/>
  <c r="D21" i="109"/>
  <c r="C21" i="109"/>
  <c r="B21" i="109"/>
  <c r="N20" i="109"/>
  <c r="M20" i="109"/>
  <c r="L20" i="109"/>
  <c r="J20" i="109"/>
  <c r="I20" i="109"/>
  <c r="H20" i="109"/>
  <c r="G20" i="109"/>
  <c r="F20" i="109"/>
  <c r="C20" i="109"/>
  <c r="B20" i="109"/>
  <c r="N17" i="109"/>
  <c r="M17" i="109"/>
  <c r="L17" i="109"/>
  <c r="K17" i="109"/>
  <c r="F17" i="109"/>
  <c r="B2" i="109"/>
  <c r="N30" i="108"/>
  <c r="M30" i="108"/>
  <c r="L30" i="108"/>
  <c r="K30" i="108"/>
  <c r="J30" i="108"/>
  <c r="I30" i="108"/>
  <c r="H30" i="108"/>
  <c r="G30" i="108"/>
  <c r="F30" i="108"/>
  <c r="E30" i="108"/>
  <c r="D30" i="108"/>
  <c r="C30" i="108"/>
  <c r="B30" i="108"/>
  <c r="N29" i="108"/>
  <c r="M29" i="108"/>
  <c r="L29" i="108"/>
  <c r="K29" i="108"/>
  <c r="J29" i="108"/>
  <c r="I29" i="108"/>
  <c r="H29" i="108"/>
  <c r="G29" i="108"/>
  <c r="F29" i="108"/>
  <c r="E29" i="108"/>
  <c r="D29" i="108"/>
  <c r="C29" i="108"/>
  <c r="B29" i="108"/>
  <c r="N28" i="108"/>
  <c r="M28" i="108"/>
  <c r="L28" i="108"/>
  <c r="K28" i="108"/>
  <c r="J28" i="108"/>
  <c r="I28" i="108"/>
  <c r="H28" i="108"/>
  <c r="G28" i="108"/>
  <c r="F28" i="108"/>
  <c r="E28" i="108"/>
  <c r="D28" i="108"/>
  <c r="C28" i="108"/>
  <c r="B28" i="108"/>
  <c r="N27" i="108"/>
  <c r="M27" i="108"/>
  <c r="L27" i="108"/>
  <c r="K27" i="108"/>
  <c r="J27" i="108"/>
  <c r="I27" i="108"/>
  <c r="H27" i="108"/>
  <c r="G27" i="108"/>
  <c r="F27" i="108"/>
  <c r="E27" i="108"/>
  <c r="D27" i="108"/>
  <c r="C27" i="108"/>
  <c r="B27" i="108"/>
  <c r="N26" i="108"/>
  <c r="M26" i="108"/>
  <c r="L26" i="108"/>
  <c r="K26" i="108"/>
  <c r="J26" i="108"/>
  <c r="I26" i="108"/>
  <c r="H26" i="108"/>
  <c r="G26" i="108"/>
  <c r="F26" i="108"/>
  <c r="E26" i="108"/>
  <c r="D26" i="108"/>
  <c r="C26" i="108"/>
  <c r="B26" i="108"/>
  <c r="N25" i="108"/>
  <c r="M25" i="108"/>
  <c r="L25" i="108"/>
  <c r="K25" i="108"/>
  <c r="J25" i="108"/>
  <c r="I25" i="108"/>
  <c r="H25" i="108"/>
  <c r="G25" i="108"/>
  <c r="F25" i="108"/>
  <c r="E25" i="108"/>
  <c r="D25" i="108"/>
  <c r="C25" i="108"/>
  <c r="B25" i="108"/>
  <c r="N24" i="108"/>
  <c r="M24" i="108"/>
  <c r="L24" i="108"/>
  <c r="K24" i="108"/>
  <c r="J24" i="108"/>
  <c r="I24" i="108"/>
  <c r="H24" i="108"/>
  <c r="G24" i="108"/>
  <c r="F24" i="108"/>
  <c r="E24" i="108"/>
  <c r="D24" i="108"/>
  <c r="C24" i="108"/>
  <c r="B24" i="108"/>
  <c r="N23" i="108"/>
  <c r="M23" i="108"/>
  <c r="L23" i="108"/>
  <c r="K23" i="108"/>
  <c r="J23" i="108"/>
  <c r="I23" i="108"/>
  <c r="H23" i="108"/>
  <c r="G23" i="108"/>
  <c r="F23" i="108"/>
  <c r="E23" i="108"/>
  <c r="D23" i="108"/>
  <c r="C23" i="108"/>
  <c r="B23" i="108"/>
  <c r="N22" i="108"/>
  <c r="M22" i="108"/>
  <c r="L22" i="108"/>
  <c r="K22" i="108"/>
  <c r="J22" i="108"/>
  <c r="I22" i="108"/>
  <c r="H22" i="108"/>
  <c r="G22" i="108"/>
  <c r="F22" i="108"/>
  <c r="E22" i="108"/>
  <c r="D22" i="108"/>
  <c r="C22" i="108"/>
  <c r="B22" i="108"/>
  <c r="N21" i="108"/>
  <c r="M21" i="108"/>
  <c r="L21" i="108"/>
  <c r="K21" i="108"/>
  <c r="J21" i="108"/>
  <c r="I21" i="108"/>
  <c r="H21" i="108"/>
  <c r="G21" i="108"/>
  <c r="F21" i="108"/>
  <c r="E21" i="108"/>
  <c r="D21" i="108"/>
  <c r="C21" i="108"/>
  <c r="B21" i="108"/>
  <c r="N20" i="108"/>
  <c r="M20" i="108"/>
  <c r="L20" i="108"/>
  <c r="J20" i="108"/>
  <c r="I20" i="108"/>
  <c r="H20" i="108"/>
  <c r="G20" i="108"/>
  <c r="F20" i="108"/>
  <c r="C20" i="108"/>
  <c r="B20" i="108"/>
  <c r="N17" i="108"/>
  <c r="M17" i="108"/>
  <c r="L17" i="108"/>
  <c r="K17" i="108"/>
  <c r="F17" i="108"/>
  <c r="B2" i="108"/>
  <c r="I4" i="54"/>
  <c r="H4" i="54"/>
  <c r="G4" i="54"/>
  <c r="F4" i="54"/>
  <c r="E4" i="54"/>
  <c r="D4" i="54"/>
  <c r="C2" i="54"/>
  <c r="J7" i="54"/>
  <c r="K7" i="54"/>
  <c r="L7" i="54"/>
  <c r="J8" i="54"/>
  <c r="K8" i="54"/>
  <c r="L8" i="54"/>
  <c r="J9" i="54"/>
  <c r="K9" i="54"/>
  <c r="L9" i="54"/>
  <c r="B2" i="76" l="1"/>
  <c r="B6" i="102" l="1"/>
  <c r="B7" i="102"/>
  <c r="B8" i="102"/>
  <c r="B9" i="102"/>
  <c r="B10" i="102"/>
  <c r="B11" i="102"/>
  <c r="B12" i="102"/>
  <c r="B13" i="102"/>
  <c r="B14" i="102"/>
  <c r="B15" i="102"/>
  <c r="B5" i="102"/>
  <c r="B6" i="101"/>
  <c r="B7" i="101"/>
  <c r="B8" i="101"/>
  <c r="B9" i="101"/>
  <c r="B10" i="101"/>
  <c r="B11" i="101"/>
  <c r="B12" i="101"/>
  <c r="B13" i="101"/>
  <c r="B14" i="101"/>
  <c r="B15" i="101"/>
  <c r="B5" i="101"/>
  <c r="B6" i="104"/>
  <c r="B7" i="104"/>
  <c r="B8" i="104"/>
  <c r="B9" i="104"/>
  <c r="B10" i="104"/>
  <c r="B11" i="104"/>
  <c r="B12" i="104"/>
  <c r="B13" i="104"/>
  <c r="B14" i="104"/>
  <c r="B15" i="104"/>
  <c r="B5" i="104"/>
  <c r="B6" i="103"/>
  <c r="B7" i="103"/>
  <c r="B8" i="103"/>
  <c r="B9" i="103"/>
  <c r="B10" i="103"/>
  <c r="B11" i="103"/>
  <c r="B12" i="103"/>
  <c r="B13" i="103"/>
  <c r="B14" i="103"/>
  <c r="B15" i="103"/>
  <c r="B5" i="103"/>
  <c r="B6" i="105"/>
  <c r="B7" i="105"/>
  <c r="B8" i="105"/>
  <c r="B9" i="105"/>
  <c r="B10" i="105"/>
  <c r="B11" i="105"/>
  <c r="B12" i="105"/>
  <c r="B13" i="105"/>
  <c r="B14" i="105"/>
  <c r="B15" i="105"/>
  <c r="B5" i="105"/>
  <c r="B6" i="106"/>
  <c r="B7" i="106"/>
  <c r="B8" i="106"/>
  <c r="B9" i="106"/>
  <c r="B10" i="106"/>
  <c r="B11" i="106"/>
  <c r="B12" i="106"/>
  <c r="B13" i="106"/>
  <c r="B14" i="106"/>
  <c r="B15" i="106"/>
  <c r="B5" i="106"/>
  <c r="K6" i="101"/>
  <c r="L6" i="101"/>
  <c r="M6" i="101"/>
  <c r="N6" i="101"/>
  <c r="K7" i="101"/>
  <c r="L7" i="101"/>
  <c r="M7" i="101"/>
  <c r="N7" i="101"/>
  <c r="K8" i="101"/>
  <c r="L8" i="101"/>
  <c r="M8" i="101"/>
  <c r="N8" i="101"/>
  <c r="K9" i="101"/>
  <c r="L9" i="101"/>
  <c r="M9" i="101"/>
  <c r="N9" i="101"/>
  <c r="K10" i="101"/>
  <c r="L10" i="101"/>
  <c r="M10" i="101"/>
  <c r="N10" i="101"/>
  <c r="K11" i="101"/>
  <c r="L11" i="101"/>
  <c r="M11" i="101"/>
  <c r="N11" i="101"/>
  <c r="K12" i="101"/>
  <c r="L12" i="101"/>
  <c r="M12" i="101"/>
  <c r="N12" i="101"/>
  <c r="K13" i="101"/>
  <c r="L13" i="101"/>
  <c r="M13" i="101"/>
  <c r="N13" i="101"/>
  <c r="K14" i="101"/>
  <c r="L14" i="101"/>
  <c r="M14" i="101"/>
  <c r="N14" i="101"/>
  <c r="K15" i="101"/>
  <c r="L15" i="101"/>
  <c r="M15" i="101"/>
  <c r="N15" i="101"/>
  <c r="L5" i="101"/>
  <c r="M5" i="101"/>
  <c r="N5" i="101"/>
  <c r="K5" i="101"/>
  <c r="C6" i="101"/>
  <c r="D6" i="101"/>
  <c r="E6" i="101"/>
  <c r="F6" i="101"/>
  <c r="G6" i="101"/>
  <c r="H6" i="101"/>
  <c r="I6" i="101"/>
  <c r="J6" i="101"/>
  <c r="C7" i="101"/>
  <c r="D7" i="101"/>
  <c r="E7" i="101"/>
  <c r="F7" i="101"/>
  <c r="G7" i="101"/>
  <c r="H7" i="101"/>
  <c r="I7" i="101"/>
  <c r="J7" i="101"/>
  <c r="C8" i="101"/>
  <c r="D8" i="101"/>
  <c r="E8" i="101"/>
  <c r="F8" i="101"/>
  <c r="G8" i="101"/>
  <c r="H8" i="101"/>
  <c r="I8" i="101"/>
  <c r="J8" i="101"/>
  <c r="C9" i="101"/>
  <c r="D9" i="101"/>
  <c r="E9" i="101"/>
  <c r="F9" i="101"/>
  <c r="G9" i="101"/>
  <c r="H9" i="101"/>
  <c r="I9" i="101"/>
  <c r="J9" i="101"/>
  <c r="C10" i="101"/>
  <c r="D10" i="101"/>
  <c r="E10" i="101"/>
  <c r="F10" i="101"/>
  <c r="G10" i="101"/>
  <c r="H10" i="101"/>
  <c r="I10" i="101"/>
  <c r="J10" i="101"/>
  <c r="C11" i="101"/>
  <c r="D11" i="101"/>
  <c r="E11" i="101"/>
  <c r="F11" i="101"/>
  <c r="G11" i="101"/>
  <c r="H11" i="101"/>
  <c r="I11" i="101"/>
  <c r="J11" i="101"/>
  <c r="C12" i="101"/>
  <c r="D12" i="101"/>
  <c r="E12" i="101"/>
  <c r="F12" i="101"/>
  <c r="G12" i="101"/>
  <c r="H12" i="101"/>
  <c r="I12" i="101"/>
  <c r="J12" i="101"/>
  <c r="C13" i="101"/>
  <c r="D13" i="101"/>
  <c r="E13" i="101"/>
  <c r="F13" i="101"/>
  <c r="G13" i="101"/>
  <c r="H13" i="101"/>
  <c r="I13" i="101"/>
  <c r="J13" i="101"/>
  <c r="C14" i="101"/>
  <c r="D14" i="101"/>
  <c r="E14" i="101"/>
  <c r="F14" i="101"/>
  <c r="G14" i="101"/>
  <c r="H14" i="101"/>
  <c r="I14" i="101"/>
  <c r="J14" i="101"/>
  <c r="C15" i="101"/>
  <c r="D15" i="101"/>
  <c r="E15" i="101"/>
  <c r="F15" i="101"/>
  <c r="G15" i="101"/>
  <c r="H15" i="101"/>
  <c r="I15" i="101"/>
  <c r="J15" i="101"/>
  <c r="D5" i="101"/>
  <c r="E5" i="101"/>
  <c r="F5" i="101"/>
  <c r="G5" i="101"/>
  <c r="H5" i="101"/>
  <c r="I5" i="101"/>
  <c r="J5" i="101"/>
  <c r="C5" i="101"/>
  <c r="B2" i="98"/>
  <c r="B2" i="87"/>
  <c r="B2" i="71"/>
  <c r="B2" i="86"/>
  <c r="B2" i="95"/>
  <c r="B2" i="85"/>
  <c r="B2" i="70"/>
  <c r="B2" i="69"/>
  <c r="B2" i="68"/>
  <c r="B2" i="67"/>
  <c r="B2" i="66"/>
  <c r="B2" i="99"/>
  <c r="B2" i="83"/>
  <c r="B2" i="64"/>
  <c r="B2" i="82"/>
  <c r="B2" i="63"/>
  <c r="B2" i="81"/>
  <c r="B2" i="96"/>
  <c r="B2" i="61"/>
  <c r="B2" i="107"/>
  <c r="B2" i="80"/>
  <c r="B2" i="60"/>
  <c r="B2" i="79"/>
  <c r="B2" i="59"/>
  <c r="B2" i="77"/>
  <c r="B2" i="58"/>
  <c r="B2" i="74"/>
  <c r="B2" i="57"/>
  <c r="B2" i="91"/>
  <c r="B2" i="56"/>
  <c r="B2" i="97"/>
  <c r="B2" i="17"/>
  <c r="B2" i="55"/>
  <c r="B2" i="65"/>
  <c r="B2" i="72"/>
  <c r="N30" i="107"/>
  <c r="M30" i="107"/>
  <c r="L30" i="107"/>
  <c r="K30" i="107"/>
  <c r="J30" i="107"/>
  <c r="I30" i="107"/>
  <c r="H30" i="107"/>
  <c r="G30" i="107"/>
  <c r="F30" i="107"/>
  <c r="E30" i="107"/>
  <c r="D30" i="107"/>
  <c r="C30" i="107"/>
  <c r="B30" i="107"/>
  <c r="N29" i="107"/>
  <c r="M29" i="107"/>
  <c r="L29" i="107"/>
  <c r="K29" i="107"/>
  <c r="J29" i="107"/>
  <c r="I29" i="107"/>
  <c r="H29" i="107"/>
  <c r="G29" i="107"/>
  <c r="F29" i="107"/>
  <c r="E29" i="107"/>
  <c r="D29" i="107"/>
  <c r="C29" i="107"/>
  <c r="B29" i="107"/>
  <c r="N28" i="107"/>
  <c r="M28" i="107"/>
  <c r="L28" i="107"/>
  <c r="K28" i="107"/>
  <c r="J28" i="107"/>
  <c r="I28" i="107"/>
  <c r="H28" i="107"/>
  <c r="G28" i="107"/>
  <c r="F28" i="107"/>
  <c r="E28" i="107"/>
  <c r="D28" i="107"/>
  <c r="C28" i="107"/>
  <c r="B28" i="107"/>
  <c r="N27" i="107"/>
  <c r="M27" i="107"/>
  <c r="L27" i="107"/>
  <c r="K27" i="107"/>
  <c r="J27" i="107"/>
  <c r="I27" i="107"/>
  <c r="H27" i="107"/>
  <c r="G27" i="107"/>
  <c r="F27" i="107"/>
  <c r="E27" i="107"/>
  <c r="D27" i="107"/>
  <c r="C27" i="107"/>
  <c r="B27" i="107"/>
  <c r="N26" i="107"/>
  <c r="M26" i="107"/>
  <c r="L26" i="107"/>
  <c r="K26" i="107"/>
  <c r="J26" i="107"/>
  <c r="I26" i="107"/>
  <c r="H26" i="107"/>
  <c r="G26" i="107"/>
  <c r="F26" i="107"/>
  <c r="E26" i="107"/>
  <c r="D26" i="107"/>
  <c r="C26" i="107"/>
  <c r="B26" i="107"/>
  <c r="N25" i="107"/>
  <c r="M25" i="107"/>
  <c r="L25" i="107"/>
  <c r="K25" i="107"/>
  <c r="J25" i="107"/>
  <c r="I25" i="107"/>
  <c r="H25" i="107"/>
  <c r="G25" i="107"/>
  <c r="F25" i="107"/>
  <c r="E25" i="107"/>
  <c r="D25" i="107"/>
  <c r="C25" i="107"/>
  <c r="B25" i="107"/>
  <c r="N24" i="107"/>
  <c r="M24" i="107"/>
  <c r="L24" i="107"/>
  <c r="K24" i="107"/>
  <c r="J24" i="107"/>
  <c r="I24" i="107"/>
  <c r="H24" i="107"/>
  <c r="G24" i="107"/>
  <c r="F24" i="107"/>
  <c r="E24" i="107"/>
  <c r="D24" i="107"/>
  <c r="C24" i="107"/>
  <c r="B24" i="107"/>
  <c r="N23" i="107"/>
  <c r="M23" i="107"/>
  <c r="L23" i="107"/>
  <c r="K23" i="107"/>
  <c r="J23" i="107"/>
  <c r="I23" i="107"/>
  <c r="H23" i="107"/>
  <c r="G23" i="107"/>
  <c r="F23" i="107"/>
  <c r="E23" i="107"/>
  <c r="D23" i="107"/>
  <c r="C23" i="107"/>
  <c r="B23" i="107"/>
  <c r="N22" i="107"/>
  <c r="M22" i="107"/>
  <c r="L22" i="107"/>
  <c r="K22" i="107"/>
  <c r="J22" i="107"/>
  <c r="I22" i="107"/>
  <c r="H22" i="107"/>
  <c r="G22" i="107"/>
  <c r="F22" i="107"/>
  <c r="E22" i="107"/>
  <c r="D22" i="107"/>
  <c r="C22" i="107"/>
  <c r="B22" i="107"/>
  <c r="N21" i="107"/>
  <c r="M21" i="107"/>
  <c r="L21" i="107"/>
  <c r="K21" i="107"/>
  <c r="J21" i="107"/>
  <c r="I21" i="107"/>
  <c r="H21" i="107"/>
  <c r="G21" i="107"/>
  <c r="F21" i="107"/>
  <c r="E21" i="107"/>
  <c r="D21" i="107"/>
  <c r="C21" i="107"/>
  <c r="B21" i="107"/>
  <c r="N20" i="107"/>
  <c r="M20" i="107"/>
  <c r="L20" i="107"/>
  <c r="J20" i="107"/>
  <c r="I20" i="107"/>
  <c r="H20" i="107"/>
  <c r="G20" i="107"/>
  <c r="F20" i="107"/>
  <c r="C20" i="107"/>
  <c r="B20" i="107"/>
  <c r="N17" i="107"/>
  <c r="M17" i="107"/>
  <c r="L17" i="107"/>
  <c r="K17" i="107"/>
  <c r="F17" i="107"/>
  <c r="J24" i="54"/>
  <c r="K24" i="54"/>
  <c r="L24" i="54"/>
  <c r="B2" i="105" l="1"/>
  <c r="C6" i="106"/>
  <c r="C21" i="106" s="1"/>
  <c r="D6" i="106"/>
  <c r="E6" i="106"/>
  <c r="F6" i="106"/>
  <c r="G6" i="106"/>
  <c r="H6" i="106"/>
  <c r="I6" i="106"/>
  <c r="J6" i="106"/>
  <c r="K6" i="106"/>
  <c r="L6" i="106"/>
  <c r="M6" i="106"/>
  <c r="N6" i="106"/>
  <c r="C7" i="106"/>
  <c r="D7" i="106"/>
  <c r="E7" i="106"/>
  <c r="F7" i="106"/>
  <c r="G7" i="106"/>
  <c r="H7" i="106"/>
  <c r="I7" i="106"/>
  <c r="J7" i="106"/>
  <c r="K7" i="106"/>
  <c r="L7" i="106"/>
  <c r="M7" i="106"/>
  <c r="N7" i="106"/>
  <c r="C8" i="106"/>
  <c r="C23" i="106" s="1"/>
  <c r="D8" i="106"/>
  <c r="E8" i="106"/>
  <c r="F8" i="106"/>
  <c r="G8" i="106"/>
  <c r="H8" i="106"/>
  <c r="I8" i="106"/>
  <c r="J8" i="106"/>
  <c r="K8" i="106"/>
  <c r="L8" i="106"/>
  <c r="M8" i="106"/>
  <c r="N8" i="106"/>
  <c r="C9" i="106"/>
  <c r="C24" i="106" s="1"/>
  <c r="D9" i="106"/>
  <c r="E9" i="106"/>
  <c r="F9" i="106"/>
  <c r="G9" i="106"/>
  <c r="H9" i="106"/>
  <c r="I9" i="106"/>
  <c r="J9" i="106"/>
  <c r="K9" i="106"/>
  <c r="L9" i="106"/>
  <c r="M9" i="106"/>
  <c r="N9" i="106"/>
  <c r="C10" i="106"/>
  <c r="C25" i="106" s="1"/>
  <c r="D10" i="106"/>
  <c r="E10" i="106"/>
  <c r="F10" i="106"/>
  <c r="G10" i="106"/>
  <c r="H10" i="106"/>
  <c r="I10" i="106"/>
  <c r="J10" i="106"/>
  <c r="K10" i="106"/>
  <c r="L10" i="106"/>
  <c r="M10" i="106"/>
  <c r="N10" i="106"/>
  <c r="C11" i="106"/>
  <c r="C26" i="106" s="1"/>
  <c r="D11" i="106"/>
  <c r="E11" i="106"/>
  <c r="F11" i="106"/>
  <c r="G11" i="106"/>
  <c r="H11" i="106"/>
  <c r="I11" i="106"/>
  <c r="J11" i="106"/>
  <c r="K11" i="106"/>
  <c r="L11" i="106"/>
  <c r="M11" i="106"/>
  <c r="N11" i="106"/>
  <c r="C12" i="106"/>
  <c r="C27" i="106" s="1"/>
  <c r="D12" i="106"/>
  <c r="E12" i="106"/>
  <c r="F12" i="106"/>
  <c r="G12" i="106"/>
  <c r="H12" i="106"/>
  <c r="I12" i="106"/>
  <c r="J12" i="106"/>
  <c r="K12" i="106"/>
  <c r="L12" i="106"/>
  <c r="M12" i="106"/>
  <c r="N12" i="106"/>
  <c r="C13" i="106"/>
  <c r="C28" i="106" s="1"/>
  <c r="D13" i="106"/>
  <c r="E13" i="106"/>
  <c r="F13" i="106"/>
  <c r="G13" i="106"/>
  <c r="H13" i="106"/>
  <c r="I13" i="106"/>
  <c r="J13" i="106"/>
  <c r="K13" i="106"/>
  <c r="L13" i="106"/>
  <c r="M13" i="106"/>
  <c r="N13" i="106"/>
  <c r="C14" i="106"/>
  <c r="C29" i="106" s="1"/>
  <c r="D14" i="106"/>
  <c r="E14" i="106"/>
  <c r="F14" i="106"/>
  <c r="G14" i="106"/>
  <c r="H14" i="106"/>
  <c r="I14" i="106"/>
  <c r="J14" i="106"/>
  <c r="K14" i="106"/>
  <c r="L14" i="106"/>
  <c r="M14" i="106"/>
  <c r="N14" i="106"/>
  <c r="C15" i="106"/>
  <c r="D15" i="106"/>
  <c r="E15" i="106"/>
  <c r="F15" i="106"/>
  <c r="G15" i="106"/>
  <c r="H15" i="106"/>
  <c r="I15" i="106"/>
  <c r="J15" i="106"/>
  <c r="K15" i="106"/>
  <c r="L15" i="106"/>
  <c r="M15" i="106"/>
  <c r="N15" i="106"/>
  <c r="D5" i="106"/>
  <c r="E5" i="106"/>
  <c r="F5" i="106"/>
  <c r="G5" i="106"/>
  <c r="H5" i="106"/>
  <c r="I5" i="106"/>
  <c r="J5" i="106"/>
  <c r="K5" i="106"/>
  <c r="L5" i="106"/>
  <c r="M5" i="106"/>
  <c r="N5" i="106"/>
  <c r="C5" i="106"/>
  <c r="B30" i="106"/>
  <c r="B29" i="106"/>
  <c r="B28" i="106"/>
  <c r="B27" i="106"/>
  <c r="B26" i="106"/>
  <c r="B25" i="106"/>
  <c r="B24" i="106"/>
  <c r="B23" i="106"/>
  <c r="B22" i="106"/>
  <c r="B21" i="106"/>
  <c r="B20" i="106"/>
  <c r="B2" i="106"/>
  <c r="C6" i="105"/>
  <c r="C21" i="105" s="1"/>
  <c r="D6" i="105"/>
  <c r="E6" i="105"/>
  <c r="F6" i="105"/>
  <c r="G6" i="105"/>
  <c r="H6" i="105"/>
  <c r="I6" i="105"/>
  <c r="J6" i="105"/>
  <c r="K6" i="105"/>
  <c r="L6" i="105"/>
  <c r="M6" i="105"/>
  <c r="N6" i="105"/>
  <c r="C7" i="105"/>
  <c r="D7" i="105"/>
  <c r="E7" i="105"/>
  <c r="F7" i="105"/>
  <c r="G7" i="105"/>
  <c r="H7" i="105"/>
  <c r="I7" i="105"/>
  <c r="J7" i="105"/>
  <c r="K7" i="105"/>
  <c r="L7" i="105"/>
  <c r="M7" i="105"/>
  <c r="N7" i="105"/>
  <c r="C8" i="105"/>
  <c r="C23" i="105" s="1"/>
  <c r="D8" i="105"/>
  <c r="E8" i="105"/>
  <c r="F8" i="105"/>
  <c r="G8" i="105"/>
  <c r="H8" i="105"/>
  <c r="I8" i="105"/>
  <c r="J8" i="105"/>
  <c r="K8" i="105"/>
  <c r="L8" i="105"/>
  <c r="M8" i="105"/>
  <c r="N8" i="105"/>
  <c r="C9" i="105"/>
  <c r="C24" i="105" s="1"/>
  <c r="D9" i="105"/>
  <c r="E9" i="105"/>
  <c r="F9" i="105"/>
  <c r="G9" i="105"/>
  <c r="H9" i="105"/>
  <c r="I9" i="105"/>
  <c r="J9" i="105"/>
  <c r="K9" i="105"/>
  <c r="L9" i="105"/>
  <c r="M9" i="105"/>
  <c r="N9" i="105"/>
  <c r="C10" i="105"/>
  <c r="C25" i="105" s="1"/>
  <c r="D10" i="105"/>
  <c r="E10" i="105"/>
  <c r="F10" i="105"/>
  <c r="G10" i="105"/>
  <c r="H10" i="105"/>
  <c r="I10" i="105"/>
  <c r="J10" i="105"/>
  <c r="K10" i="105"/>
  <c r="L10" i="105"/>
  <c r="M10" i="105"/>
  <c r="N10" i="105"/>
  <c r="C11" i="105"/>
  <c r="C26" i="105" s="1"/>
  <c r="D11" i="105"/>
  <c r="E11" i="105"/>
  <c r="F11" i="105"/>
  <c r="G11" i="105"/>
  <c r="H11" i="105"/>
  <c r="I11" i="105"/>
  <c r="J11" i="105"/>
  <c r="K11" i="105"/>
  <c r="L11" i="105"/>
  <c r="M11" i="105"/>
  <c r="N11" i="105"/>
  <c r="C12" i="105"/>
  <c r="D12" i="105"/>
  <c r="E12" i="105"/>
  <c r="F12" i="105"/>
  <c r="G12" i="105"/>
  <c r="H12" i="105"/>
  <c r="I12" i="105"/>
  <c r="J12" i="105"/>
  <c r="K12" i="105"/>
  <c r="L12" i="105"/>
  <c r="M12" i="105"/>
  <c r="N12" i="105"/>
  <c r="C13" i="105"/>
  <c r="D13" i="105"/>
  <c r="E13" i="105"/>
  <c r="F13" i="105"/>
  <c r="G13" i="105"/>
  <c r="H13" i="105"/>
  <c r="I13" i="105"/>
  <c r="J13" i="105"/>
  <c r="K13" i="105"/>
  <c r="L13" i="105"/>
  <c r="M13" i="105"/>
  <c r="N13" i="105"/>
  <c r="C14" i="105"/>
  <c r="C29" i="105" s="1"/>
  <c r="D14" i="105"/>
  <c r="E14" i="105"/>
  <c r="F14" i="105"/>
  <c r="G14" i="105"/>
  <c r="H14" i="105"/>
  <c r="I14" i="105"/>
  <c r="J14" i="105"/>
  <c r="K14" i="105"/>
  <c r="L14" i="105"/>
  <c r="M14" i="105"/>
  <c r="N14" i="105"/>
  <c r="C15" i="105"/>
  <c r="D15" i="105"/>
  <c r="E15" i="105"/>
  <c r="F15" i="105"/>
  <c r="G15" i="105"/>
  <c r="H15" i="105"/>
  <c r="I15" i="105"/>
  <c r="J15" i="105"/>
  <c r="K15" i="105"/>
  <c r="L15" i="105"/>
  <c r="M15" i="105"/>
  <c r="N15" i="105"/>
  <c r="D5" i="105"/>
  <c r="E5" i="105"/>
  <c r="F5" i="105"/>
  <c r="G5" i="105"/>
  <c r="H5" i="105"/>
  <c r="I5" i="105"/>
  <c r="J5" i="105"/>
  <c r="K5" i="105"/>
  <c r="L5" i="105"/>
  <c r="M5" i="105"/>
  <c r="N5" i="105"/>
  <c r="C5" i="105"/>
  <c r="B30" i="105"/>
  <c r="B29" i="105"/>
  <c r="B28" i="105"/>
  <c r="B27" i="105"/>
  <c r="B26" i="105"/>
  <c r="B25" i="105"/>
  <c r="B24" i="105"/>
  <c r="B23" i="105"/>
  <c r="B22" i="105"/>
  <c r="B21" i="105"/>
  <c r="B20" i="105"/>
  <c r="C6" i="104"/>
  <c r="C21" i="104" s="1"/>
  <c r="D6" i="104"/>
  <c r="E6" i="104"/>
  <c r="F6" i="104"/>
  <c r="G6" i="104"/>
  <c r="H6" i="104"/>
  <c r="I6" i="104"/>
  <c r="J6" i="104"/>
  <c r="K6" i="104"/>
  <c r="L6" i="104"/>
  <c r="M6" i="104"/>
  <c r="N6" i="104"/>
  <c r="C7" i="104"/>
  <c r="D7" i="104"/>
  <c r="E7" i="104"/>
  <c r="F7" i="104"/>
  <c r="G7" i="104"/>
  <c r="H7" i="104"/>
  <c r="I7" i="104"/>
  <c r="J7" i="104"/>
  <c r="K7" i="104"/>
  <c r="L7" i="104"/>
  <c r="M7" i="104"/>
  <c r="N7" i="104"/>
  <c r="C8" i="104"/>
  <c r="C23" i="104" s="1"/>
  <c r="D8" i="104"/>
  <c r="E8" i="104"/>
  <c r="F8" i="104"/>
  <c r="G8" i="104"/>
  <c r="H8" i="104"/>
  <c r="I8" i="104"/>
  <c r="J8" i="104"/>
  <c r="K8" i="104"/>
  <c r="L8" i="104"/>
  <c r="M8" i="104"/>
  <c r="N8" i="104"/>
  <c r="C9" i="104"/>
  <c r="C24" i="104" s="1"/>
  <c r="D9" i="104"/>
  <c r="E9" i="104"/>
  <c r="F9" i="104"/>
  <c r="G9" i="104"/>
  <c r="H9" i="104"/>
  <c r="I9" i="104"/>
  <c r="J9" i="104"/>
  <c r="K9" i="104"/>
  <c r="L9" i="104"/>
  <c r="M9" i="104"/>
  <c r="N9" i="104"/>
  <c r="C10" i="104"/>
  <c r="C25" i="104" s="1"/>
  <c r="D10" i="104"/>
  <c r="E10" i="104"/>
  <c r="F10" i="104"/>
  <c r="G10" i="104"/>
  <c r="H10" i="104"/>
  <c r="I10" i="104"/>
  <c r="J10" i="104"/>
  <c r="K10" i="104"/>
  <c r="L10" i="104"/>
  <c r="M10" i="104"/>
  <c r="N10" i="104"/>
  <c r="C11" i="104"/>
  <c r="C26" i="104" s="1"/>
  <c r="D11" i="104"/>
  <c r="E11" i="104"/>
  <c r="F11" i="104"/>
  <c r="G11" i="104"/>
  <c r="H11" i="104"/>
  <c r="I11" i="104"/>
  <c r="J11" i="104"/>
  <c r="K11" i="104"/>
  <c r="L11" i="104"/>
  <c r="M11" i="104"/>
  <c r="N11" i="104"/>
  <c r="C12" i="104"/>
  <c r="C27" i="104" s="1"/>
  <c r="D12" i="104"/>
  <c r="E12" i="104"/>
  <c r="F12" i="104"/>
  <c r="G12" i="104"/>
  <c r="H12" i="104"/>
  <c r="I12" i="104"/>
  <c r="J12" i="104"/>
  <c r="K12" i="104"/>
  <c r="L12" i="104"/>
  <c r="M12" i="104"/>
  <c r="N12" i="104"/>
  <c r="C13" i="104"/>
  <c r="C28" i="104" s="1"/>
  <c r="D13" i="104"/>
  <c r="E13" i="104"/>
  <c r="F13" i="104"/>
  <c r="G13" i="104"/>
  <c r="H13" i="104"/>
  <c r="I13" i="104"/>
  <c r="J13" i="104"/>
  <c r="K13" i="104"/>
  <c r="L13" i="104"/>
  <c r="M13" i="104"/>
  <c r="N13" i="104"/>
  <c r="C14" i="104"/>
  <c r="C29" i="104" s="1"/>
  <c r="D14" i="104"/>
  <c r="E14" i="104"/>
  <c r="F14" i="104"/>
  <c r="G14" i="104"/>
  <c r="H14" i="104"/>
  <c r="I14" i="104"/>
  <c r="J14" i="104"/>
  <c r="K14" i="104"/>
  <c r="L14" i="104"/>
  <c r="M14" i="104"/>
  <c r="N14" i="104"/>
  <c r="C15" i="104"/>
  <c r="D15" i="104"/>
  <c r="E15" i="104"/>
  <c r="F15" i="104"/>
  <c r="G15" i="104"/>
  <c r="H15" i="104"/>
  <c r="I15" i="104"/>
  <c r="J15" i="104"/>
  <c r="K15" i="104"/>
  <c r="L15" i="104"/>
  <c r="M15" i="104"/>
  <c r="N15" i="104"/>
  <c r="D5" i="104"/>
  <c r="E5" i="104"/>
  <c r="F5" i="104"/>
  <c r="G5" i="104"/>
  <c r="H5" i="104"/>
  <c r="I5" i="104"/>
  <c r="J5" i="104"/>
  <c r="K5" i="104"/>
  <c r="L5" i="104"/>
  <c r="M5" i="104"/>
  <c r="N5" i="104"/>
  <c r="C5" i="104"/>
  <c r="B30" i="104"/>
  <c r="B29" i="104"/>
  <c r="B28" i="104"/>
  <c r="B27" i="104"/>
  <c r="B26" i="104"/>
  <c r="B25" i="104"/>
  <c r="B24" i="104"/>
  <c r="B23" i="104"/>
  <c r="B22" i="104"/>
  <c r="B21" i="104"/>
  <c r="B20" i="104"/>
  <c r="B2" i="104"/>
  <c r="C6" i="103"/>
  <c r="D6" i="103"/>
  <c r="E6" i="103"/>
  <c r="F6" i="103"/>
  <c r="G6" i="103"/>
  <c r="H6" i="103"/>
  <c r="I6" i="103"/>
  <c r="J6" i="103"/>
  <c r="K6" i="103"/>
  <c r="L6" i="103"/>
  <c r="M6" i="103"/>
  <c r="N6" i="103"/>
  <c r="C7" i="103"/>
  <c r="D7" i="103"/>
  <c r="E7" i="103"/>
  <c r="F7" i="103"/>
  <c r="G7" i="103"/>
  <c r="H7" i="103"/>
  <c r="I7" i="103"/>
  <c r="J7" i="103"/>
  <c r="K7" i="103"/>
  <c r="L7" i="103"/>
  <c r="M7" i="103"/>
  <c r="N7" i="103"/>
  <c r="C8" i="103"/>
  <c r="D8" i="103"/>
  <c r="E8" i="103"/>
  <c r="F8" i="103"/>
  <c r="G8" i="103"/>
  <c r="H8" i="103"/>
  <c r="I8" i="103"/>
  <c r="J8" i="103"/>
  <c r="K8" i="103"/>
  <c r="L8" i="103"/>
  <c r="M8" i="103"/>
  <c r="N8" i="103"/>
  <c r="C9" i="103"/>
  <c r="C24" i="103" s="1"/>
  <c r="D9" i="103"/>
  <c r="E9" i="103"/>
  <c r="F9" i="103"/>
  <c r="G9" i="103"/>
  <c r="H9" i="103"/>
  <c r="I9" i="103"/>
  <c r="J9" i="103"/>
  <c r="K9" i="103"/>
  <c r="L9" i="103"/>
  <c r="M9" i="103"/>
  <c r="N9" i="103"/>
  <c r="C10" i="103"/>
  <c r="C25" i="103" s="1"/>
  <c r="D10" i="103"/>
  <c r="E10" i="103"/>
  <c r="F10" i="103"/>
  <c r="G10" i="103"/>
  <c r="H10" i="103"/>
  <c r="I10" i="103"/>
  <c r="J10" i="103"/>
  <c r="K10" i="103"/>
  <c r="L10" i="103"/>
  <c r="M10" i="103"/>
  <c r="N10" i="103"/>
  <c r="C11" i="103"/>
  <c r="D11" i="103"/>
  <c r="E11" i="103"/>
  <c r="F11" i="103"/>
  <c r="G11" i="103"/>
  <c r="H11" i="103"/>
  <c r="I11" i="103"/>
  <c r="J11" i="103"/>
  <c r="K11" i="103"/>
  <c r="L11" i="103"/>
  <c r="M11" i="103"/>
  <c r="N11" i="103"/>
  <c r="C12" i="103"/>
  <c r="D12" i="103"/>
  <c r="E12" i="103"/>
  <c r="F12" i="103"/>
  <c r="G12" i="103"/>
  <c r="H12" i="103"/>
  <c r="I12" i="103"/>
  <c r="J12" i="103"/>
  <c r="K12" i="103"/>
  <c r="L12" i="103"/>
  <c r="M12" i="103"/>
  <c r="N12" i="103"/>
  <c r="C13" i="103"/>
  <c r="D13" i="103"/>
  <c r="E13" i="103"/>
  <c r="F13" i="103"/>
  <c r="G13" i="103"/>
  <c r="H13" i="103"/>
  <c r="I13" i="103"/>
  <c r="J13" i="103"/>
  <c r="K13" i="103"/>
  <c r="L13" i="103"/>
  <c r="M13" i="103"/>
  <c r="N13" i="103"/>
  <c r="C14" i="103"/>
  <c r="C29" i="103" s="1"/>
  <c r="D14" i="103"/>
  <c r="E14" i="103"/>
  <c r="F14" i="103"/>
  <c r="G14" i="103"/>
  <c r="H14" i="103"/>
  <c r="I14" i="103"/>
  <c r="J14" i="103"/>
  <c r="K14" i="103"/>
  <c r="L14" i="103"/>
  <c r="M14" i="103"/>
  <c r="N14" i="103"/>
  <c r="C15" i="103"/>
  <c r="D15" i="103"/>
  <c r="E15" i="103"/>
  <c r="F15" i="103"/>
  <c r="G15" i="103"/>
  <c r="H15" i="103"/>
  <c r="I15" i="103"/>
  <c r="J15" i="103"/>
  <c r="K15" i="103"/>
  <c r="L15" i="103"/>
  <c r="M15" i="103"/>
  <c r="N15" i="103"/>
  <c r="D5" i="103"/>
  <c r="E5" i="103"/>
  <c r="F5" i="103"/>
  <c r="G5" i="103"/>
  <c r="H5" i="103"/>
  <c r="I5" i="103"/>
  <c r="J5" i="103"/>
  <c r="K5" i="103"/>
  <c r="L5" i="103"/>
  <c r="M5" i="103"/>
  <c r="N5" i="103"/>
  <c r="C5" i="103"/>
  <c r="B30" i="103"/>
  <c r="B29" i="103"/>
  <c r="B28" i="103"/>
  <c r="B27" i="103"/>
  <c r="B26" i="103"/>
  <c r="B25" i="103"/>
  <c r="B24" i="103"/>
  <c r="B23" i="103"/>
  <c r="B22" i="103"/>
  <c r="B21" i="103"/>
  <c r="B20" i="103"/>
  <c r="B2" i="103"/>
  <c r="C21" i="102"/>
  <c r="C23" i="102"/>
  <c r="C24" i="102"/>
  <c r="C25" i="102"/>
  <c r="C26" i="102"/>
  <c r="C28" i="102"/>
  <c r="C29" i="102"/>
  <c r="B30" i="102"/>
  <c r="B29" i="102"/>
  <c r="B28" i="102"/>
  <c r="B27" i="102"/>
  <c r="B26" i="102"/>
  <c r="B25" i="102"/>
  <c r="B24" i="102"/>
  <c r="B23" i="102"/>
  <c r="B22" i="102"/>
  <c r="B21" i="102"/>
  <c r="B20" i="102"/>
  <c r="B2" i="102"/>
  <c r="B2" i="101"/>
  <c r="F17" i="101"/>
  <c r="H21" i="101"/>
  <c r="I21" i="101"/>
  <c r="J21" i="101"/>
  <c r="D23" i="101"/>
  <c r="E23" i="101"/>
  <c r="L22" i="101"/>
  <c r="F23" i="101"/>
  <c r="I23" i="101"/>
  <c r="J23" i="101"/>
  <c r="N23" i="101"/>
  <c r="D24" i="101"/>
  <c r="J24" i="101"/>
  <c r="M24" i="101"/>
  <c r="N24" i="101"/>
  <c r="H25" i="101"/>
  <c r="N25" i="101"/>
  <c r="D27" i="101"/>
  <c r="E27" i="101"/>
  <c r="J26" i="101"/>
  <c r="L26" i="101"/>
  <c r="M26" i="101"/>
  <c r="N26" i="101"/>
  <c r="F27" i="101"/>
  <c r="H27" i="101"/>
  <c r="I27" i="101"/>
  <c r="J27" i="101"/>
  <c r="N27" i="101"/>
  <c r="E28" i="101"/>
  <c r="F29" i="101"/>
  <c r="H29" i="101"/>
  <c r="I29" i="101"/>
  <c r="J29" i="101"/>
  <c r="G30" i="101"/>
  <c r="F30" i="101"/>
  <c r="L30" i="101"/>
  <c r="M30" i="101"/>
  <c r="N30" i="101"/>
  <c r="C24" i="101"/>
  <c r="C27" i="101"/>
  <c r="C28" i="101"/>
  <c r="G21" i="101"/>
  <c r="N21" i="101"/>
  <c r="C22" i="101"/>
  <c r="J22" i="101"/>
  <c r="K22" i="101"/>
  <c r="L17" i="101"/>
  <c r="M17" i="101"/>
  <c r="N22" i="101"/>
  <c r="M23" i="101"/>
  <c r="D25" i="101"/>
  <c r="E25" i="101"/>
  <c r="F24" i="101"/>
  <c r="I24" i="101"/>
  <c r="K25" i="101"/>
  <c r="F25" i="101"/>
  <c r="I25" i="101"/>
  <c r="J25" i="101"/>
  <c r="M25" i="101"/>
  <c r="K26" i="101"/>
  <c r="G27" i="101"/>
  <c r="D29" i="101"/>
  <c r="J28" i="101"/>
  <c r="L28" i="101"/>
  <c r="N28" i="101"/>
  <c r="G29" i="101"/>
  <c r="N29" i="101"/>
  <c r="I30" i="101"/>
  <c r="J30" i="101"/>
  <c r="J20" i="101"/>
  <c r="K17" i="101"/>
  <c r="G20" i="101"/>
  <c r="C25" i="101"/>
  <c r="F26" i="101"/>
  <c r="K30" i="101"/>
  <c r="H30" i="101"/>
  <c r="D30" i="101"/>
  <c r="C30" i="101"/>
  <c r="B30" i="101"/>
  <c r="M29" i="101"/>
  <c r="L29" i="101"/>
  <c r="K29" i="101"/>
  <c r="C29" i="101"/>
  <c r="B29" i="101"/>
  <c r="M28" i="101"/>
  <c r="I28" i="101"/>
  <c r="H28" i="101"/>
  <c r="D28" i="101"/>
  <c r="B28" i="101"/>
  <c r="M27" i="101"/>
  <c r="L27" i="101"/>
  <c r="K27" i="101"/>
  <c r="B27" i="101"/>
  <c r="I26" i="101"/>
  <c r="H26" i="101"/>
  <c r="D26" i="101"/>
  <c r="B26" i="101"/>
  <c r="L25" i="101"/>
  <c r="G25" i="101"/>
  <c r="B25" i="101"/>
  <c r="L24" i="101"/>
  <c r="K24" i="101"/>
  <c r="H24" i="101"/>
  <c r="B24" i="101"/>
  <c r="L23" i="101"/>
  <c r="H23" i="101"/>
  <c r="G23" i="101"/>
  <c r="C23" i="101"/>
  <c r="B23" i="101"/>
  <c r="M22" i="101"/>
  <c r="I22" i="101"/>
  <c r="H22" i="101"/>
  <c r="B22" i="101"/>
  <c r="M21" i="101"/>
  <c r="L21" i="101"/>
  <c r="E21" i="101"/>
  <c r="D21" i="101"/>
  <c r="C21" i="101"/>
  <c r="B21" i="101"/>
  <c r="I20" i="101"/>
  <c r="H20" i="101"/>
  <c r="C20" i="101"/>
  <c r="B20" i="101"/>
  <c r="E28" i="103" l="1"/>
  <c r="E27" i="103"/>
  <c r="M26" i="103"/>
  <c r="I25" i="103"/>
  <c r="M24" i="103"/>
  <c r="I23" i="103"/>
  <c r="D29" i="103"/>
  <c r="D27" i="103"/>
  <c r="D25" i="103"/>
  <c r="D22" i="103"/>
  <c r="K28" i="104"/>
  <c r="F20" i="106"/>
  <c r="I30" i="104"/>
  <c r="M29" i="104"/>
  <c r="I28" i="104"/>
  <c r="M27" i="104"/>
  <c r="I26" i="104"/>
  <c r="M25" i="104"/>
  <c r="I24" i="104"/>
  <c r="M23" i="104"/>
  <c r="I22" i="104"/>
  <c r="J28" i="103"/>
  <c r="J20" i="103"/>
  <c r="H25" i="103"/>
  <c r="G30" i="103"/>
  <c r="G24" i="103"/>
  <c r="F25" i="103"/>
  <c r="G22" i="103"/>
  <c r="L29" i="104"/>
  <c r="D30" i="104"/>
  <c r="H28" i="104"/>
  <c r="L27" i="104"/>
  <c r="H26" i="104"/>
  <c r="L25" i="104"/>
  <c r="L23" i="104"/>
  <c r="H22" i="104"/>
  <c r="L21" i="104"/>
  <c r="J22" i="104"/>
  <c r="D28" i="105"/>
  <c r="D26" i="105"/>
  <c r="N25" i="105"/>
  <c r="J30" i="105"/>
  <c r="F27" i="105"/>
  <c r="J22" i="105"/>
  <c r="H20" i="105"/>
  <c r="K29" i="105"/>
  <c r="I25" i="105"/>
  <c r="H27" i="105"/>
  <c r="H25" i="105"/>
  <c r="G20" i="105"/>
  <c r="H24" i="105"/>
  <c r="M29" i="105"/>
  <c r="K28" i="105"/>
  <c r="M23" i="105"/>
  <c r="K22" i="105"/>
  <c r="E28" i="106"/>
  <c r="E24" i="106"/>
  <c r="D21" i="106"/>
  <c r="H30" i="104"/>
  <c r="G30" i="104"/>
  <c r="G28" i="104"/>
  <c r="G26" i="104"/>
  <c r="D27" i="104"/>
  <c r="K29" i="104"/>
  <c r="K23" i="104"/>
  <c r="E25" i="104"/>
  <c r="E22" i="104"/>
  <c r="K27" i="104"/>
  <c r="J30" i="104"/>
  <c r="N29" i="104"/>
  <c r="F29" i="104"/>
  <c r="J28" i="104"/>
  <c r="N27" i="104"/>
  <c r="F27" i="104"/>
  <c r="J26" i="104"/>
  <c r="N25" i="104"/>
  <c r="F25" i="104"/>
  <c r="J24" i="104"/>
  <c r="N23" i="104"/>
  <c r="F23" i="104"/>
  <c r="N21" i="104"/>
  <c r="F21" i="104"/>
  <c r="J30" i="106"/>
  <c r="F29" i="106"/>
  <c r="J28" i="106"/>
  <c r="N27" i="106"/>
  <c r="F27" i="106"/>
  <c r="J26" i="106"/>
  <c r="N25" i="106"/>
  <c r="J24" i="106"/>
  <c r="N23" i="106"/>
  <c r="F23" i="106"/>
  <c r="L21" i="102"/>
  <c r="D24" i="102"/>
  <c r="I20" i="102"/>
  <c r="G25" i="103"/>
  <c r="L29" i="103"/>
  <c r="N27" i="103"/>
  <c r="F27" i="103"/>
  <c r="J26" i="103"/>
  <c r="N23" i="103"/>
  <c r="F23" i="103"/>
  <c r="J22" i="103"/>
  <c r="F21" i="103"/>
  <c r="F20" i="103"/>
  <c r="G20" i="103"/>
  <c r="D24" i="103"/>
  <c r="I20" i="103"/>
  <c r="H20" i="103"/>
  <c r="K23" i="103"/>
  <c r="N26" i="103"/>
  <c r="H21" i="103"/>
  <c r="E24" i="103"/>
  <c r="M17" i="103"/>
  <c r="D28" i="103"/>
  <c r="D26" i="103"/>
  <c r="F28" i="103"/>
  <c r="N30" i="103"/>
  <c r="J27" i="103"/>
  <c r="F26" i="103"/>
  <c r="J23" i="103"/>
  <c r="G23" i="103"/>
  <c r="H27" i="103"/>
  <c r="H30" i="103"/>
  <c r="K29" i="103"/>
  <c r="I28" i="103"/>
  <c r="L25" i="103"/>
  <c r="I24" i="103"/>
  <c r="M23" i="103"/>
  <c r="L21" i="103"/>
  <c r="G28" i="103"/>
  <c r="F30" i="103"/>
  <c r="J25" i="103"/>
  <c r="F24" i="103"/>
  <c r="N17" i="103"/>
  <c r="F22" i="103"/>
  <c r="L26" i="103"/>
  <c r="L24" i="103"/>
  <c r="G21" i="103"/>
  <c r="H29" i="103"/>
  <c r="N22" i="103"/>
  <c r="C26" i="103"/>
  <c r="L29" i="106"/>
  <c r="L27" i="106"/>
  <c r="H26" i="106"/>
  <c r="L25" i="106"/>
  <c r="L23" i="106"/>
  <c r="H22" i="106"/>
  <c r="L21" i="106"/>
  <c r="I30" i="106"/>
  <c r="M29" i="106"/>
  <c r="I28" i="106"/>
  <c r="I26" i="106"/>
  <c r="M25" i="106"/>
  <c r="E28" i="104"/>
  <c r="D28" i="104"/>
  <c r="D26" i="104"/>
  <c r="D25" i="104"/>
  <c r="D22" i="104"/>
  <c r="H27" i="104"/>
  <c r="L24" i="104"/>
  <c r="I23" i="104"/>
  <c r="H20" i="104"/>
  <c r="I20" i="104"/>
  <c r="G24" i="104"/>
  <c r="K17" i="104"/>
  <c r="F30" i="104"/>
  <c r="J27" i="104"/>
  <c r="F26" i="104"/>
  <c r="J25" i="104"/>
  <c r="N24" i="104"/>
  <c r="F24" i="104"/>
  <c r="F22" i="104"/>
  <c r="M24" i="104"/>
  <c r="E24" i="104"/>
  <c r="G20" i="104"/>
  <c r="H24" i="104"/>
  <c r="F20" i="104"/>
  <c r="G22" i="104"/>
  <c r="F17" i="104"/>
  <c r="J20" i="104"/>
  <c r="M17" i="104"/>
  <c r="N30" i="104"/>
  <c r="J29" i="104"/>
  <c r="I25" i="104"/>
  <c r="G23" i="104"/>
  <c r="J21" i="104"/>
  <c r="D28" i="102"/>
  <c r="D26" i="102"/>
  <c r="D25" i="102"/>
  <c r="D22" i="102"/>
  <c r="F20" i="102"/>
  <c r="H30" i="102"/>
  <c r="I26" i="102"/>
  <c r="L23" i="102"/>
  <c r="H22" i="102"/>
  <c r="G30" i="102"/>
  <c r="G26" i="102"/>
  <c r="G22" i="102"/>
  <c r="D27" i="102"/>
  <c r="F27" i="102"/>
  <c r="J24" i="102"/>
  <c r="F23" i="102"/>
  <c r="G25" i="102"/>
  <c r="I22" i="102"/>
  <c r="N25" i="102"/>
  <c r="N23" i="102"/>
  <c r="F21" i="102"/>
  <c r="G20" i="102"/>
  <c r="H27" i="102"/>
  <c r="N30" i="102"/>
  <c r="F30" i="102"/>
  <c r="J29" i="102"/>
  <c r="F28" i="102"/>
  <c r="F26" i="102"/>
  <c r="N24" i="102"/>
  <c r="F24" i="102"/>
  <c r="F22" i="102"/>
  <c r="J21" i="102"/>
  <c r="M26" i="102"/>
  <c r="I25" i="102"/>
  <c r="M24" i="102"/>
  <c r="I23" i="102"/>
  <c r="L26" i="102"/>
  <c r="D30" i="102"/>
  <c r="I27" i="102"/>
  <c r="G27" i="102"/>
  <c r="J28" i="102"/>
  <c r="K28" i="102"/>
  <c r="J22" i="102"/>
  <c r="G28" i="102"/>
  <c r="J30" i="102"/>
  <c r="N29" i="102"/>
  <c r="N17" i="102"/>
  <c r="M27" i="102"/>
  <c r="J20" i="102"/>
  <c r="E30" i="102"/>
  <c r="E24" i="102"/>
  <c r="I30" i="102"/>
  <c r="K27" i="102"/>
  <c r="H20" i="102"/>
  <c r="M23" i="102"/>
  <c r="N27" i="102"/>
  <c r="F17" i="105"/>
  <c r="G25" i="105"/>
  <c r="N27" i="105"/>
  <c r="H30" i="105"/>
  <c r="I20" i="105"/>
  <c r="N30" i="105"/>
  <c r="J29" i="105"/>
  <c r="F28" i="105"/>
  <c r="J23" i="105"/>
  <c r="F22" i="105"/>
  <c r="C27" i="105"/>
  <c r="F20" i="105"/>
  <c r="I30" i="105"/>
  <c r="M27" i="105"/>
  <c r="E24" i="105"/>
  <c r="I22" i="105"/>
  <c r="M21" i="105"/>
  <c r="E21" i="105"/>
  <c r="D21" i="105"/>
  <c r="L23" i="105"/>
  <c r="H22" i="105"/>
  <c r="N29" i="105"/>
  <c r="J20" i="105"/>
  <c r="D30" i="105"/>
  <c r="D27" i="105"/>
  <c r="D24" i="105"/>
  <c r="F23" i="105"/>
  <c r="L29" i="105"/>
  <c r="I27" i="105"/>
  <c r="M26" i="105"/>
  <c r="L24" i="105"/>
  <c r="K23" i="105"/>
  <c r="L17" i="105"/>
  <c r="K27" i="105"/>
  <c r="F29" i="105"/>
  <c r="J28" i="105"/>
  <c r="J26" i="105"/>
  <c r="J24" i="105"/>
  <c r="N21" i="105"/>
  <c r="I28" i="105"/>
  <c r="F25" i="105"/>
  <c r="H28" i="105"/>
  <c r="K17" i="105"/>
  <c r="F30" i="105"/>
  <c r="J25" i="105"/>
  <c r="F24" i="105"/>
  <c r="N22" i="105"/>
  <c r="J21" i="105"/>
  <c r="E30" i="105"/>
  <c r="G28" i="105"/>
  <c r="G26" i="105"/>
  <c r="E25" i="105"/>
  <c r="E23" i="105"/>
  <c r="D29" i="106"/>
  <c r="H27" i="106"/>
  <c r="L24" i="106"/>
  <c r="D28" i="106"/>
  <c r="I24" i="106"/>
  <c r="G22" i="106"/>
  <c r="G26" i="106"/>
  <c r="D27" i="106"/>
  <c r="M21" i="106"/>
  <c r="K29" i="106"/>
  <c r="I23" i="106"/>
  <c r="F22" i="106"/>
  <c r="J25" i="106"/>
  <c r="F24" i="106"/>
  <c r="K28" i="106"/>
  <c r="G30" i="106"/>
  <c r="M24" i="106"/>
  <c r="H20" i="106"/>
  <c r="K17" i="106"/>
  <c r="F30" i="106"/>
  <c r="J27" i="106"/>
  <c r="F26" i="106"/>
  <c r="N24" i="106"/>
  <c r="H30" i="106"/>
  <c r="N29" i="106"/>
  <c r="M27" i="106"/>
  <c r="F25" i="106"/>
  <c r="M23" i="106"/>
  <c r="J22" i="106"/>
  <c r="F21" i="106"/>
  <c r="E23" i="106"/>
  <c r="I22" i="106"/>
  <c r="I20" i="106"/>
  <c r="D26" i="106"/>
  <c r="D25" i="106"/>
  <c r="J20" i="106"/>
  <c r="E29" i="106"/>
  <c r="E25" i="106"/>
  <c r="N30" i="106"/>
  <c r="J29" i="106"/>
  <c r="K27" i="106"/>
  <c r="I25" i="106"/>
  <c r="J23" i="106"/>
  <c r="K23" i="106"/>
  <c r="J21" i="106"/>
  <c r="N17" i="106"/>
  <c r="G24" i="106"/>
  <c r="G20" i="106"/>
  <c r="H28" i="106"/>
  <c r="H24" i="106"/>
  <c r="F17" i="106"/>
  <c r="E22" i="106"/>
  <c r="K26" i="106"/>
  <c r="D24" i="106"/>
  <c r="F28" i="106"/>
  <c r="L26" i="106"/>
  <c r="G28" i="106"/>
  <c r="H25" i="106"/>
  <c r="M26" i="106"/>
  <c r="E27" i="106"/>
  <c r="N22" i="106"/>
  <c r="G25" i="106"/>
  <c r="K21" i="106"/>
  <c r="G27" i="106"/>
  <c r="M17" i="106"/>
  <c r="N21" i="106"/>
  <c r="E26" i="106"/>
  <c r="G21" i="106"/>
  <c r="K25" i="106"/>
  <c r="N26" i="106"/>
  <c r="I27" i="106"/>
  <c r="L28" i="106"/>
  <c r="M20" i="106"/>
  <c r="H21" i="106"/>
  <c r="C22" i="106"/>
  <c r="K22" i="106"/>
  <c r="M28" i="106"/>
  <c r="K30" i="106"/>
  <c r="C20" i="106"/>
  <c r="N20" i="106"/>
  <c r="I21" i="106"/>
  <c r="D22" i="106"/>
  <c r="L22" i="106"/>
  <c r="G23" i="106"/>
  <c r="N28" i="106"/>
  <c r="I29" i="106"/>
  <c r="D30" i="106"/>
  <c r="L30" i="106"/>
  <c r="L17" i="106"/>
  <c r="E21" i="106"/>
  <c r="D23" i="106"/>
  <c r="L20" i="106"/>
  <c r="G29" i="106"/>
  <c r="H29" i="106"/>
  <c r="M22" i="106"/>
  <c r="H23" i="106"/>
  <c r="K24" i="106"/>
  <c r="E30" i="106"/>
  <c r="M30" i="106"/>
  <c r="C30" i="106"/>
  <c r="D25" i="105"/>
  <c r="E27" i="105"/>
  <c r="G22" i="105"/>
  <c r="G24" i="105"/>
  <c r="G30" i="105"/>
  <c r="F26" i="105"/>
  <c r="M24" i="105"/>
  <c r="K26" i="105"/>
  <c r="C28" i="105"/>
  <c r="I23" i="105"/>
  <c r="L26" i="105"/>
  <c r="N24" i="105"/>
  <c r="K24" i="105"/>
  <c r="K30" i="105"/>
  <c r="K21" i="105"/>
  <c r="L21" i="105"/>
  <c r="D29" i="105"/>
  <c r="F21" i="105"/>
  <c r="L20" i="105"/>
  <c r="K25" i="105"/>
  <c r="M20" i="105"/>
  <c r="H21" i="105"/>
  <c r="C22" i="105"/>
  <c r="N23" i="105"/>
  <c r="I24" i="105"/>
  <c r="L25" i="105"/>
  <c r="J27" i="105"/>
  <c r="E28" i="105"/>
  <c r="M28" i="105"/>
  <c r="H29" i="105"/>
  <c r="C30" i="105"/>
  <c r="E29" i="105"/>
  <c r="M17" i="105"/>
  <c r="N17" i="105"/>
  <c r="G21" i="105"/>
  <c r="N26" i="105"/>
  <c r="L28" i="105"/>
  <c r="C20" i="105"/>
  <c r="N20" i="105"/>
  <c r="I21" i="105"/>
  <c r="D22" i="105"/>
  <c r="L22" i="105"/>
  <c r="G23" i="105"/>
  <c r="M25" i="105"/>
  <c r="H26" i="105"/>
  <c r="N28" i="105"/>
  <c r="I29" i="105"/>
  <c r="L30" i="105"/>
  <c r="G29" i="105"/>
  <c r="E22" i="105"/>
  <c r="M22" i="105"/>
  <c r="H23" i="105"/>
  <c r="I26" i="105"/>
  <c r="L27" i="105"/>
  <c r="M30" i="105"/>
  <c r="G27" i="105"/>
  <c r="D23" i="105"/>
  <c r="E26" i="105"/>
  <c r="E30" i="104"/>
  <c r="N22" i="104"/>
  <c r="G25" i="104"/>
  <c r="J23" i="104"/>
  <c r="K26" i="104"/>
  <c r="E27" i="104"/>
  <c r="D24" i="104"/>
  <c r="F28" i="104"/>
  <c r="L26" i="104"/>
  <c r="H25" i="104"/>
  <c r="M26" i="104"/>
  <c r="K21" i="104"/>
  <c r="L17" i="104"/>
  <c r="E21" i="104"/>
  <c r="G27" i="104"/>
  <c r="E26" i="104"/>
  <c r="N17" i="104"/>
  <c r="L20" i="104"/>
  <c r="G21" i="104"/>
  <c r="E23" i="104"/>
  <c r="K25" i="104"/>
  <c r="N26" i="104"/>
  <c r="I27" i="104"/>
  <c r="L28" i="104"/>
  <c r="G29" i="104"/>
  <c r="E29" i="104"/>
  <c r="D21" i="104"/>
  <c r="M21" i="104"/>
  <c r="C30" i="104"/>
  <c r="D29" i="104"/>
  <c r="D23" i="104"/>
  <c r="M20" i="104"/>
  <c r="H21" i="104"/>
  <c r="C22" i="104"/>
  <c r="K22" i="104"/>
  <c r="M28" i="104"/>
  <c r="H29" i="104"/>
  <c r="K30" i="104"/>
  <c r="C20" i="104"/>
  <c r="N20" i="104"/>
  <c r="I21" i="104"/>
  <c r="L22" i="104"/>
  <c r="N28" i="104"/>
  <c r="I29" i="104"/>
  <c r="L30" i="104"/>
  <c r="M22" i="104"/>
  <c r="H23" i="104"/>
  <c r="K24" i="104"/>
  <c r="M30" i="104"/>
  <c r="K17" i="103"/>
  <c r="F17" i="103"/>
  <c r="E25" i="103"/>
  <c r="H22" i="103"/>
  <c r="K24" i="103"/>
  <c r="H24" i="103"/>
  <c r="G29" i="103"/>
  <c r="I30" i="103"/>
  <c r="C23" i="103"/>
  <c r="N24" i="103"/>
  <c r="G26" i="103"/>
  <c r="C27" i="103"/>
  <c r="N29" i="103"/>
  <c r="N25" i="103"/>
  <c r="C21" i="103"/>
  <c r="J24" i="103"/>
  <c r="I22" i="103"/>
  <c r="L23" i="103"/>
  <c r="M27" i="103"/>
  <c r="F29" i="103"/>
  <c r="J30" i="103"/>
  <c r="K26" i="103"/>
  <c r="C28" i="103"/>
  <c r="H28" i="103"/>
  <c r="M29" i="103"/>
  <c r="K28" i="103"/>
  <c r="K21" i="103"/>
  <c r="D21" i="103"/>
  <c r="D23" i="103"/>
  <c r="L20" i="103"/>
  <c r="E23" i="103"/>
  <c r="L28" i="103"/>
  <c r="M20" i="103"/>
  <c r="K22" i="103"/>
  <c r="K30" i="103"/>
  <c r="C20" i="103"/>
  <c r="N20" i="103"/>
  <c r="I21" i="103"/>
  <c r="L22" i="103"/>
  <c r="M25" i="103"/>
  <c r="H26" i="103"/>
  <c r="K27" i="103"/>
  <c r="N28" i="103"/>
  <c r="I29" i="103"/>
  <c r="D30" i="103"/>
  <c r="L30" i="103"/>
  <c r="L17" i="103"/>
  <c r="M21" i="103"/>
  <c r="G27" i="103"/>
  <c r="E29" i="103"/>
  <c r="N21" i="103"/>
  <c r="C22" i="103"/>
  <c r="C30" i="103"/>
  <c r="J21" i="103"/>
  <c r="E22" i="103"/>
  <c r="M22" i="103"/>
  <c r="H23" i="103"/>
  <c r="I26" i="103"/>
  <c r="L27" i="103"/>
  <c r="J29" i="103"/>
  <c r="E30" i="103"/>
  <c r="M30" i="103"/>
  <c r="E21" i="103"/>
  <c r="E26" i="103"/>
  <c r="K25" i="103"/>
  <c r="I27" i="103"/>
  <c r="M28" i="103"/>
  <c r="G24" i="102"/>
  <c r="E27" i="102"/>
  <c r="E22" i="102"/>
  <c r="K17" i="102"/>
  <c r="L24" i="102"/>
  <c r="J25" i="102"/>
  <c r="J23" i="102"/>
  <c r="H25" i="102"/>
  <c r="N22" i="102"/>
  <c r="J26" i="102"/>
  <c r="K26" i="102"/>
  <c r="F25" i="102"/>
  <c r="H26" i="102"/>
  <c r="K23" i="102"/>
  <c r="G23" i="102"/>
  <c r="E25" i="102"/>
  <c r="L25" i="102"/>
  <c r="L29" i="102"/>
  <c r="I28" i="102"/>
  <c r="H24" i="102"/>
  <c r="M25" i="102"/>
  <c r="H28" i="102"/>
  <c r="M29" i="102"/>
  <c r="F17" i="102"/>
  <c r="L27" i="102"/>
  <c r="F29" i="102"/>
  <c r="I24" i="102"/>
  <c r="K29" i="102"/>
  <c r="C27" i="102"/>
  <c r="K21" i="102"/>
  <c r="M17" i="102"/>
  <c r="D21" i="102"/>
  <c r="L17" i="102"/>
  <c r="M21" i="102"/>
  <c r="G21" i="102"/>
  <c r="E23" i="102"/>
  <c r="G29" i="102"/>
  <c r="H21" i="102"/>
  <c r="J27" i="102"/>
  <c r="M28" i="102"/>
  <c r="K30" i="102"/>
  <c r="N21" i="102"/>
  <c r="L28" i="102"/>
  <c r="D29" i="102"/>
  <c r="D23" i="102"/>
  <c r="E26" i="102"/>
  <c r="L20" i="102"/>
  <c r="K22" i="102"/>
  <c r="E28" i="102"/>
  <c r="H29" i="102"/>
  <c r="E21" i="102"/>
  <c r="E29" i="102"/>
  <c r="K25" i="102"/>
  <c r="N26" i="102"/>
  <c r="M20" i="102"/>
  <c r="C22" i="102"/>
  <c r="C30" i="102"/>
  <c r="C20" i="102"/>
  <c r="N20" i="102"/>
  <c r="I21" i="102"/>
  <c r="L22" i="102"/>
  <c r="N28" i="102"/>
  <c r="I29" i="102"/>
  <c r="L30" i="102"/>
  <c r="M22" i="102"/>
  <c r="H23" i="102"/>
  <c r="K24" i="102"/>
  <c r="M30" i="102"/>
  <c r="D22" i="101"/>
  <c r="E29" i="101"/>
  <c r="F21" i="101"/>
  <c r="E22" i="101"/>
  <c r="E30" i="101"/>
  <c r="F22" i="101"/>
  <c r="G28" i="101"/>
  <c r="G26" i="101"/>
  <c r="K23" i="101"/>
  <c r="N17" i="101"/>
  <c r="E26" i="101"/>
  <c r="G22" i="101"/>
  <c r="E24" i="101"/>
  <c r="G24" i="101"/>
  <c r="K28" i="101"/>
  <c r="K21" i="101"/>
  <c r="L20" i="101"/>
  <c r="N20" i="101"/>
  <c r="M20" i="101"/>
  <c r="F20" i="101"/>
  <c r="F28" i="101"/>
  <c r="C26" i="101"/>
  <c r="J33" i="54"/>
  <c r="K33" i="54"/>
  <c r="L33" i="54"/>
  <c r="J45" i="54"/>
  <c r="K45" i="54"/>
  <c r="L45" i="54"/>
  <c r="N30" i="99" l="1"/>
  <c r="M30" i="99"/>
  <c r="L30" i="99"/>
  <c r="K30" i="99"/>
  <c r="J30" i="99"/>
  <c r="I30" i="99"/>
  <c r="H30" i="99"/>
  <c r="G30" i="99"/>
  <c r="F30" i="99"/>
  <c r="E30" i="99"/>
  <c r="D30" i="99"/>
  <c r="C30" i="99"/>
  <c r="B30" i="99"/>
  <c r="N29" i="99"/>
  <c r="M29" i="99"/>
  <c r="L29" i="99"/>
  <c r="K29" i="99"/>
  <c r="J29" i="99"/>
  <c r="I29" i="99"/>
  <c r="H29" i="99"/>
  <c r="G29" i="99"/>
  <c r="F29" i="99"/>
  <c r="E29" i="99"/>
  <c r="D29" i="99"/>
  <c r="C29" i="99"/>
  <c r="B29" i="99"/>
  <c r="N28" i="99"/>
  <c r="M28" i="99"/>
  <c r="L28" i="99"/>
  <c r="K28" i="99"/>
  <c r="J28" i="99"/>
  <c r="I28" i="99"/>
  <c r="H28" i="99"/>
  <c r="G28" i="99"/>
  <c r="F28" i="99"/>
  <c r="E28" i="99"/>
  <c r="D28" i="99"/>
  <c r="C28" i="99"/>
  <c r="B28" i="99"/>
  <c r="N27" i="99"/>
  <c r="M27" i="99"/>
  <c r="L27" i="99"/>
  <c r="K27" i="99"/>
  <c r="J27" i="99"/>
  <c r="I27" i="99"/>
  <c r="H27" i="99"/>
  <c r="G27" i="99"/>
  <c r="F27" i="99"/>
  <c r="E27" i="99"/>
  <c r="D27" i="99"/>
  <c r="C27" i="99"/>
  <c r="B27" i="99"/>
  <c r="N26" i="99"/>
  <c r="M26" i="99"/>
  <c r="L26" i="99"/>
  <c r="K26" i="99"/>
  <c r="J26" i="99"/>
  <c r="I26" i="99"/>
  <c r="H26" i="99"/>
  <c r="G26" i="99"/>
  <c r="F26" i="99"/>
  <c r="E26" i="99"/>
  <c r="D26" i="99"/>
  <c r="C26" i="99"/>
  <c r="B26" i="99"/>
  <c r="N25" i="99"/>
  <c r="M25" i="99"/>
  <c r="L25" i="99"/>
  <c r="K25" i="99"/>
  <c r="J25" i="99"/>
  <c r="I25" i="99"/>
  <c r="H25" i="99"/>
  <c r="G25" i="99"/>
  <c r="F25" i="99"/>
  <c r="E25" i="99"/>
  <c r="D25" i="99"/>
  <c r="C25" i="99"/>
  <c r="B25" i="99"/>
  <c r="N24" i="99"/>
  <c r="M24" i="99"/>
  <c r="L24" i="99"/>
  <c r="K24" i="99"/>
  <c r="J24" i="99"/>
  <c r="I24" i="99"/>
  <c r="H24" i="99"/>
  <c r="G24" i="99"/>
  <c r="F24" i="99"/>
  <c r="E24" i="99"/>
  <c r="D24" i="99"/>
  <c r="C24" i="99"/>
  <c r="B24" i="99"/>
  <c r="N23" i="99"/>
  <c r="M23" i="99"/>
  <c r="L23" i="99"/>
  <c r="K23" i="99"/>
  <c r="J23" i="99"/>
  <c r="I23" i="99"/>
  <c r="H23" i="99"/>
  <c r="G23" i="99"/>
  <c r="F23" i="99"/>
  <c r="E23" i="99"/>
  <c r="D23" i="99"/>
  <c r="C23" i="99"/>
  <c r="B23" i="99"/>
  <c r="N22" i="99"/>
  <c r="M22" i="99"/>
  <c r="L22" i="99"/>
  <c r="K22" i="99"/>
  <c r="J22" i="99"/>
  <c r="I22" i="99"/>
  <c r="H22" i="99"/>
  <c r="G22" i="99"/>
  <c r="F22" i="99"/>
  <c r="E22" i="99"/>
  <c r="D22" i="99"/>
  <c r="C22" i="99"/>
  <c r="B22" i="99"/>
  <c r="N21" i="99"/>
  <c r="M21" i="99"/>
  <c r="L21" i="99"/>
  <c r="K21" i="99"/>
  <c r="J21" i="99"/>
  <c r="I21" i="99"/>
  <c r="H21" i="99"/>
  <c r="G21" i="99"/>
  <c r="F21" i="99"/>
  <c r="E21" i="99"/>
  <c r="D21" i="99"/>
  <c r="C21" i="99"/>
  <c r="B21" i="99"/>
  <c r="N20" i="99"/>
  <c r="M20" i="99"/>
  <c r="L20" i="99"/>
  <c r="J20" i="99"/>
  <c r="I20" i="99"/>
  <c r="H20" i="99"/>
  <c r="G20" i="99"/>
  <c r="F20" i="99"/>
  <c r="C20" i="99"/>
  <c r="B20" i="99"/>
  <c r="N17" i="99"/>
  <c r="M17" i="99"/>
  <c r="L17" i="99"/>
  <c r="K17" i="99"/>
  <c r="F17" i="99"/>
  <c r="N30" i="98" l="1"/>
  <c r="M30" i="98"/>
  <c r="L30" i="98"/>
  <c r="K30" i="98"/>
  <c r="J30" i="98"/>
  <c r="I30" i="98"/>
  <c r="H30" i="98"/>
  <c r="G30" i="98"/>
  <c r="F30" i="98"/>
  <c r="E30" i="98"/>
  <c r="D30" i="98"/>
  <c r="C30" i="98"/>
  <c r="B30" i="98"/>
  <c r="N29" i="98"/>
  <c r="M29" i="98"/>
  <c r="L29" i="98"/>
  <c r="K29" i="98"/>
  <c r="J29" i="98"/>
  <c r="I29" i="98"/>
  <c r="H29" i="98"/>
  <c r="G29" i="98"/>
  <c r="F29" i="98"/>
  <c r="E29" i="98"/>
  <c r="D29" i="98"/>
  <c r="C29" i="98"/>
  <c r="B29" i="98"/>
  <c r="N28" i="98"/>
  <c r="M28" i="98"/>
  <c r="L28" i="98"/>
  <c r="K28" i="98"/>
  <c r="J28" i="98"/>
  <c r="I28" i="98"/>
  <c r="H28" i="98"/>
  <c r="G28" i="98"/>
  <c r="F28" i="98"/>
  <c r="E28" i="98"/>
  <c r="D28" i="98"/>
  <c r="C28" i="98"/>
  <c r="B28" i="98"/>
  <c r="N27" i="98"/>
  <c r="M27" i="98"/>
  <c r="L27" i="98"/>
  <c r="K27" i="98"/>
  <c r="J27" i="98"/>
  <c r="I27" i="98"/>
  <c r="H27" i="98"/>
  <c r="G27" i="98"/>
  <c r="F27" i="98"/>
  <c r="E27" i="98"/>
  <c r="D27" i="98"/>
  <c r="C27" i="98"/>
  <c r="B27" i="98"/>
  <c r="N26" i="98"/>
  <c r="M26" i="98"/>
  <c r="L26" i="98"/>
  <c r="K26" i="98"/>
  <c r="J26" i="98"/>
  <c r="I26" i="98"/>
  <c r="H26" i="98"/>
  <c r="G26" i="98"/>
  <c r="F26" i="98"/>
  <c r="E26" i="98"/>
  <c r="D26" i="98"/>
  <c r="C26" i="98"/>
  <c r="B26" i="98"/>
  <c r="N25" i="98"/>
  <c r="M25" i="98"/>
  <c r="L25" i="98"/>
  <c r="K25" i="98"/>
  <c r="J25" i="98"/>
  <c r="I25" i="98"/>
  <c r="H25" i="98"/>
  <c r="G25" i="98"/>
  <c r="F25" i="98"/>
  <c r="E25" i="98"/>
  <c r="D25" i="98"/>
  <c r="C25" i="98"/>
  <c r="B25" i="98"/>
  <c r="N24" i="98"/>
  <c r="M24" i="98"/>
  <c r="L24" i="98"/>
  <c r="K24" i="98"/>
  <c r="J24" i="98"/>
  <c r="I24" i="98"/>
  <c r="H24" i="98"/>
  <c r="G24" i="98"/>
  <c r="F24" i="98"/>
  <c r="E24" i="98"/>
  <c r="D24" i="98"/>
  <c r="C24" i="98"/>
  <c r="B24" i="98"/>
  <c r="N23" i="98"/>
  <c r="M23" i="98"/>
  <c r="L23" i="98"/>
  <c r="K23" i="98"/>
  <c r="J23" i="98"/>
  <c r="I23" i="98"/>
  <c r="H23" i="98"/>
  <c r="G23" i="98"/>
  <c r="F23" i="98"/>
  <c r="E23" i="98"/>
  <c r="D23" i="98"/>
  <c r="C23" i="98"/>
  <c r="B23" i="98"/>
  <c r="N22" i="98"/>
  <c r="M22" i="98"/>
  <c r="L22" i="98"/>
  <c r="K22" i="98"/>
  <c r="J22" i="98"/>
  <c r="I22" i="98"/>
  <c r="H22" i="98"/>
  <c r="G22" i="98"/>
  <c r="F22" i="98"/>
  <c r="E22" i="98"/>
  <c r="D22" i="98"/>
  <c r="C22" i="98"/>
  <c r="B22" i="98"/>
  <c r="N21" i="98"/>
  <c r="M21" i="98"/>
  <c r="L21" i="98"/>
  <c r="K21" i="98"/>
  <c r="J21" i="98"/>
  <c r="I21" i="98"/>
  <c r="H21" i="98"/>
  <c r="G21" i="98"/>
  <c r="F21" i="98"/>
  <c r="E21" i="98"/>
  <c r="D21" i="98"/>
  <c r="C21" i="98"/>
  <c r="B21" i="98"/>
  <c r="N20" i="98"/>
  <c r="M20" i="98"/>
  <c r="L20" i="98"/>
  <c r="J20" i="98"/>
  <c r="I20" i="98"/>
  <c r="H20" i="98"/>
  <c r="G20" i="98"/>
  <c r="F20" i="98"/>
  <c r="C20" i="98"/>
  <c r="B20" i="98"/>
  <c r="N17" i="98"/>
  <c r="M17" i="98"/>
  <c r="L17" i="98"/>
  <c r="K17" i="98"/>
  <c r="F17" i="98"/>
  <c r="N30" i="97"/>
  <c r="M30" i="97"/>
  <c r="L30" i="97"/>
  <c r="K30" i="97"/>
  <c r="J30" i="97"/>
  <c r="I30" i="97"/>
  <c r="H30" i="97"/>
  <c r="G30" i="97"/>
  <c r="F30" i="97"/>
  <c r="E30" i="97"/>
  <c r="D30" i="97"/>
  <c r="C30" i="97"/>
  <c r="B30" i="97"/>
  <c r="N29" i="97"/>
  <c r="M29" i="97"/>
  <c r="L29" i="97"/>
  <c r="K29" i="97"/>
  <c r="J29" i="97"/>
  <c r="I29" i="97"/>
  <c r="H29" i="97"/>
  <c r="G29" i="97"/>
  <c r="F29" i="97"/>
  <c r="E29" i="97"/>
  <c r="D29" i="97"/>
  <c r="C29" i="97"/>
  <c r="B29" i="97"/>
  <c r="N28" i="97"/>
  <c r="M28" i="97"/>
  <c r="L28" i="97"/>
  <c r="K28" i="97"/>
  <c r="J28" i="97"/>
  <c r="I28" i="97"/>
  <c r="H28" i="97"/>
  <c r="G28" i="97"/>
  <c r="F28" i="97"/>
  <c r="E28" i="97"/>
  <c r="D28" i="97"/>
  <c r="C28" i="97"/>
  <c r="B28" i="97"/>
  <c r="N27" i="97"/>
  <c r="M27" i="97"/>
  <c r="L27" i="97"/>
  <c r="K27" i="97"/>
  <c r="J27" i="97"/>
  <c r="I27" i="97"/>
  <c r="H27" i="97"/>
  <c r="G27" i="97"/>
  <c r="F27" i="97"/>
  <c r="E27" i="97"/>
  <c r="D27" i="97"/>
  <c r="C27" i="97"/>
  <c r="B27" i="97"/>
  <c r="N26" i="97"/>
  <c r="M26" i="97"/>
  <c r="L26" i="97"/>
  <c r="K26" i="97"/>
  <c r="J26" i="97"/>
  <c r="I26" i="97"/>
  <c r="H26" i="97"/>
  <c r="G26" i="97"/>
  <c r="F26" i="97"/>
  <c r="E26" i="97"/>
  <c r="D26" i="97"/>
  <c r="C26" i="97"/>
  <c r="B26" i="97"/>
  <c r="N25" i="97"/>
  <c r="M25" i="97"/>
  <c r="L25" i="97"/>
  <c r="K25" i="97"/>
  <c r="J25" i="97"/>
  <c r="I25" i="97"/>
  <c r="H25" i="97"/>
  <c r="G25" i="97"/>
  <c r="F25" i="97"/>
  <c r="E25" i="97"/>
  <c r="D25" i="97"/>
  <c r="C25" i="97"/>
  <c r="B25" i="97"/>
  <c r="N24" i="97"/>
  <c r="M24" i="97"/>
  <c r="L24" i="97"/>
  <c r="K24" i="97"/>
  <c r="J24" i="97"/>
  <c r="I24" i="97"/>
  <c r="H24" i="97"/>
  <c r="G24" i="97"/>
  <c r="F24" i="97"/>
  <c r="E24" i="97"/>
  <c r="D24" i="97"/>
  <c r="C24" i="97"/>
  <c r="B24" i="97"/>
  <c r="N23" i="97"/>
  <c r="M23" i="97"/>
  <c r="L23" i="97"/>
  <c r="K23" i="97"/>
  <c r="J23" i="97"/>
  <c r="I23" i="97"/>
  <c r="H23" i="97"/>
  <c r="G23" i="97"/>
  <c r="F23" i="97"/>
  <c r="E23" i="97"/>
  <c r="D23" i="97"/>
  <c r="C23" i="97"/>
  <c r="B23" i="97"/>
  <c r="N22" i="97"/>
  <c r="M22" i="97"/>
  <c r="L22" i="97"/>
  <c r="K22" i="97"/>
  <c r="J22" i="97"/>
  <c r="I22" i="97"/>
  <c r="H22" i="97"/>
  <c r="G22" i="97"/>
  <c r="F22" i="97"/>
  <c r="E22" i="97"/>
  <c r="D22" i="97"/>
  <c r="C22" i="97"/>
  <c r="B22" i="97"/>
  <c r="N21" i="97"/>
  <c r="M21" i="97"/>
  <c r="L21" i="97"/>
  <c r="K21" i="97"/>
  <c r="J21" i="97"/>
  <c r="I21" i="97"/>
  <c r="H21" i="97"/>
  <c r="G21" i="97"/>
  <c r="F21" i="97"/>
  <c r="E21" i="97"/>
  <c r="D21" i="97"/>
  <c r="C21" i="97"/>
  <c r="B21" i="97"/>
  <c r="N20" i="97"/>
  <c r="M20" i="97"/>
  <c r="L20" i="97"/>
  <c r="J20" i="97"/>
  <c r="I20" i="97"/>
  <c r="H20" i="97"/>
  <c r="G20" i="97"/>
  <c r="F20" i="97"/>
  <c r="C20" i="97"/>
  <c r="B20" i="97"/>
  <c r="N17" i="97"/>
  <c r="M17" i="97"/>
  <c r="L17" i="97"/>
  <c r="K17" i="97"/>
  <c r="F17" i="97"/>
  <c r="B25" i="96" l="1"/>
  <c r="B26" i="96"/>
  <c r="B27" i="96"/>
  <c r="B28" i="96"/>
  <c r="B29" i="96"/>
  <c r="N30" i="96"/>
  <c r="M30" i="96"/>
  <c r="L30" i="96"/>
  <c r="K30" i="96"/>
  <c r="J30" i="96"/>
  <c r="I30" i="96"/>
  <c r="H30" i="96"/>
  <c r="G30" i="96"/>
  <c r="F30" i="96"/>
  <c r="E30" i="96"/>
  <c r="D30" i="96"/>
  <c r="C30" i="96"/>
  <c r="B30" i="96"/>
  <c r="N29" i="96"/>
  <c r="M29" i="96"/>
  <c r="L29" i="96"/>
  <c r="K29" i="96"/>
  <c r="J29" i="96"/>
  <c r="I29" i="96"/>
  <c r="H29" i="96"/>
  <c r="G29" i="96"/>
  <c r="F29" i="96"/>
  <c r="E29" i="96"/>
  <c r="D29" i="96"/>
  <c r="C29" i="96"/>
  <c r="N28" i="96"/>
  <c r="M28" i="96"/>
  <c r="L28" i="96"/>
  <c r="K28" i="96"/>
  <c r="J28" i="96"/>
  <c r="I28" i="96"/>
  <c r="H28" i="96"/>
  <c r="G28" i="96"/>
  <c r="F28" i="96"/>
  <c r="E28" i="96"/>
  <c r="D28" i="96"/>
  <c r="C28" i="96"/>
  <c r="N27" i="96"/>
  <c r="M27" i="96"/>
  <c r="L27" i="96"/>
  <c r="K27" i="96"/>
  <c r="J27" i="96"/>
  <c r="I27" i="96"/>
  <c r="H27" i="96"/>
  <c r="G27" i="96"/>
  <c r="F27" i="96"/>
  <c r="E27" i="96"/>
  <c r="D27" i="96"/>
  <c r="C27" i="96"/>
  <c r="N26" i="96"/>
  <c r="M26" i="96"/>
  <c r="L26" i="96"/>
  <c r="K26" i="96"/>
  <c r="J26" i="96"/>
  <c r="I26" i="96"/>
  <c r="H26" i="96"/>
  <c r="G26" i="96"/>
  <c r="F26" i="96"/>
  <c r="E26" i="96"/>
  <c r="D26" i="96"/>
  <c r="C26" i="96"/>
  <c r="N25" i="96"/>
  <c r="M25" i="96"/>
  <c r="L25" i="96"/>
  <c r="K25" i="96"/>
  <c r="J25" i="96"/>
  <c r="I25" i="96"/>
  <c r="H25" i="96"/>
  <c r="G25" i="96"/>
  <c r="F25" i="96"/>
  <c r="E25" i="96"/>
  <c r="D25" i="96"/>
  <c r="C25" i="96"/>
  <c r="N24" i="96"/>
  <c r="M24" i="96"/>
  <c r="L24" i="96"/>
  <c r="K24" i="96"/>
  <c r="J24" i="96"/>
  <c r="I24" i="96"/>
  <c r="H24" i="96"/>
  <c r="G24" i="96"/>
  <c r="F24" i="96"/>
  <c r="E24" i="96"/>
  <c r="D24" i="96"/>
  <c r="C24" i="96"/>
  <c r="B24" i="96"/>
  <c r="N23" i="96"/>
  <c r="M23" i="96"/>
  <c r="L23" i="96"/>
  <c r="K23" i="96"/>
  <c r="J23" i="96"/>
  <c r="I23" i="96"/>
  <c r="H23" i="96"/>
  <c r="G23" i="96"/>
  <c r="F23" i="96"/>
  <c r="E23" i="96"/>
  <c r="D23" i="96"/>
  <c r="C23" i="96"/>
  <c r="B23" i="96"/>
  <c r="N22" i="96"/>
  <c r="M22" i="96"/>
  <c r="L22" i="96"/>
  <c r="K22" i="96"/>
  <c r="J22" i="96"/>
  <c r="I22" i="96"/>
  <c r="H22" i="96"/>
  <c r="G22" i="96"/>
  <c r="F22" i="96"/>
  <c r="E22" i="96"/>
  <c r="D22" i="96"/>
  <c r="C22" i="96"/>
  <c r="B22" i="96"/>
  <c r="N21" i="96"/>
  <c r="M21" i="96"/>
  <c r="L21" i="96"/>
  <c r="K21" i="96"/>
  <c r="J21" i="96"/>
  <c r="I21" i="96"/>
  <c r="H21" i="96"/>
  <c r="G21" i="96"/>
  <c r="F21" i="96"/>
  <c r="E21" i="96"/>
  <c r="D21" i="96"/>
  <c r="C21" i="96"/>
  <c r="B21" i="96"/>
  <c r="N20" i="96"/>
  <c r="M20" i="96"/>
  <c r="L20" i="96"/>
  <c r="J20" i="96"/>
  <c r="I20" i="96"/>
  <c r="H20" i="96"/>
  <c r="G20" i="96"/>
  <c r="F20" i="96"/>
  <c r="C20" i="96"/>
  <c r="B20" i="96"/>
  <c r="N17" i="96"/>
  <c r="M17" i="96"/>
  <c r="L17" i="96"/>
  <c r="K17" i="96"/>
  <c r="F17" i="96"/>
  <c r="N30" i="95" l="1"/>
  <c r="M30" i="95"/>
  <c r="L30" i="95"/>
  <c r="K30" i="95"/>
  <c r="J30" i="95"/>
  <c r="I30" i="95"/>
  <c r="H30" i="95"/>
  <c r="G30" i="95"/>
  <c r="F30" i="95"/>
  <c r="E30" i="95"/>
  <c r="D30" i="95"/>
  <c r="C30" i="95"/>
  <c r="B30" i="95"/>
  <c r="N29" i="95"/>
  <c r="M29" i="95"/>
  <c r="L29" i="95"/>
  <c r="K29" i="95"/>
  <c r="J29" i="95"/>
  <c r="I29" i="95"/>
  <c r="H29" i="95"/>
  <c r="G29" i="95"/>
  <c r="F29" i="95"/>
  <c r="E29" i="95"/>
  <c r="D29" i="95"/>
  <c r="C29" i="95"/>
  <c r="B29" i="95"/>
  <c r="N28" i="95"/>
  <c r="M28" i="95"/>
  <c r="L28" i="95"/>
  <c r="K28" i="95"/>
  <c r="J28" i="95"/>
  <c r="I28" i="95"/>
  <c r="H28" i="95"/>
  <c r="G28" i="95"/>
  <c r="F28" i="95"/>
  <c r="E28" i="95"/>
  <c r="D28" i="95"/>
  <c r="C28" i="95"/>
  <c r="B28" i="95"/>
  <c r="N27" i="95"/>
  <c r="M27" i="95"/>
  <c r="L27" i="95"/>
  <c r="K27" i="95"/>
  <c r="J27" i="95"/>
  <c r="I27" i="95"/>
  <c r="H27" i="95"/>
  <c r="G27" i="95"/>
  <c r="F27" i="95"/>
  <c r="E27" i="95"/>
  <c r="D27" i="95"/>
  <c r="C27" i="95"/>
  <c r="B27" i="95"/>
  <c r="N26" i="95"/>
  <c r="M26" i="95"/>
  <c r="L26" i="95"/>
  <c r="K26" i="95"/>
  <c r="J26" i="95"/>
  <c r="I26" i="95"/>
  <c r="H26" i="95"/>
  <c r="G26" i="95"/>
  <c r="F26" i="95"/>
  <c r="E26" i="95"/>
  <c r="D26" i="95"/>
  <c r="C26" i="95"/>
  <c r="B26" i="95"/>
  <c r="N25" i="95"/>
  <c r="M25" i="95"/>
  <c r="L25" i="95"/>
  <c r="K25" i="95"/>
  <c r="J25" i="95"/>
  <c r="I25" i="95"/>
  <c r="H25" i="95"/>
  <c r="G25" i="95"/>
  <c r="F25" i="95"/>
  <c r="E25" i="95"/>
  <c r="D25" i="95"/>
  <c r="C25" i="95"/>
  <c r="B25" i="95"/>
  <c r="N24" i="95"/>
  <c r="M24" i="95"/>
  <c r="L24" i="95"/>
  <c r="K24" i="95"/>
  <c r="J24" i="95"/>
  <c r="I24" i="95"/>
  <c r="H24" i="95"/>
  <c r="G24" i="95"/>
  <c r="F24" i="95"/>
  <c r="E24" i="95"/>
  <c r="D24" i="95"/>
  <c r="C24" i="95"/>
  <c r="B24" i="95"/>
  <c r="N23" i="95"/>
  <c r="M23" i="95"/>
  <c r="L23" i="95"/>
  <c r="K23" i="95"/>
  <c r="J23" i="95"/>
  <c r="I23" i="95"/>
  <c r="H23" i="95"/>
  <c r="G23" i="95"/>
  <c r="F23" i="95"/>
  <c r="E23" i="95"/>
  <c r="D23" i="95"/>
  <c r="C23" i="95"/>
  <c r="B23" i="95"/>
  <c r="N22" i="95"/>
  <c r="M22" i="95"/>
  <c r="L22" i="95"/>
  <c r="K22" i="95"/>
  <c r="J22" i="95"/>
  <c r="I22" i="95"/>
  <c r="H22" i="95"/>
  <c r="G22" i="95"/>
  <c r="F22" i="95"/>
  <c r="E22" i="95"/>
  <c r="D22" i="95"/>
  <c r="C22" i="95"/>
  <c r="B22" i="95"/>
  <c r="N21" i="95"/>
  <c r="M21" i="95"/>
  <c r="L21" i="95"/>
  <c r="K21" i="95"/>
  <c r="J21" i="95"/>
  <c r="I21" i="95"/>
  <c r="H21" i="95"/>
  <c r="G21" i="95"/>
  <c r="F21" i="95"/>
  <c r="E21" i="95"/>
  <c r="D21" i="95"/>
  <c r="C21" i="95"/>
  <c r="B21" i="95"/>
  <c r="N20" i="95"/>
  <c r="M20" i="95"/>
  <c r="L20" i="95"/>
  <c r="J20" i="95"/>
  <c r="I20" i="95"/>
  <c r="H20" i="95"/>
  <c r="G20" i="95"/>
  <c r="F20" i="95"/>
  <c r="C20" i="95"/>
  <c r="B20" i="95"/>
  <c r="N17" i="95"/>
  <c r="M17" i="95"/>
  <c r="L17" i="95"/>
  <c r="K17" i="95"/>
  <c r="F17" i="95"/>
  <c r="J43" i="54"/>
  <c r="K43" i="54"/>
  <c r="L43" i="54"/>
  <c r="J44" i="54"/>
  <c r="K44" i="54"/>
  <c r="L44" i="54"/>
  <c r="J6" i="54" l="1"/>
  <c r="K6" i="54"/>
  <c r="L6" i="54"/>
  <c r="J10" i="54"/>
  <c r="K10" i="54"/>
  <c r="L10" i="54"/>
  <c r="J11" i="54"/>
  <c r="K11" i="54"/>
  <c r="L11" i="54"/>
  <c r="J12" i="54"/>
  <c r="K12" i="54"/>
  <c r="L12" i="54"/>
  <c r="J13" i="54"/>
  <c r="K13" i="54"/>
  <c r="L13" i="54"/>
  <c r="J14" i="54"/>
  <c r="K14" i="54"/>
  <c r="L14" i="54"/>
  <c r="J15" i="54"/>
  <c r="K15" i="54"/>
  <c r="L15" i="54"/>
  <c r="J16" i="54"/>
  <c r="K16" i="54"/>
  <c r="L16" i="54"/>
  <c r="J17" i="54"/>
  <c r="K17" i="54"/>
  <c r="L17" i="54"/>
  <c r="J18" i="54"/>
  <c r="K18" i="54"/>
  <c r="L18" i="54"/>
  <c r="J19" i="54"/>
  <c r="K19" i="54"/>
  <c r="L19" i="54"/>
  <c r="J20" i="54"/>
  <c r="K20" i="54"/>
  <c r="L20" i="54"/>
  <c r="J21" i="54"/>
  <c r="K21" i="54"/>
  <c r="L21" i="54"/>
  <c r="J22" i="54"/>
  <c r="K22" i="54"/>
  <c r="L22" i="54"/>
  <c r="J23" i="54"/>
  <c r="K23" i="54"/>
  <c r="L23" i="54"/>
  <c r="J25" i="54"/>
  <c r="K25" i="54"/>
  <c r="L25" i="54"/>
  <c r="J26" i="54"/>
  <c r="K26" i="54"/>
  <c r="L26" i="54"/>
  <c r="J27" i="54"/>
  <c r="K27" i="54"/>
  <c r="L27" i="54"/>
  <c r="J28" i="54"/>
  <c r="K28" i="54"/>
  <c r="L28" i="54"/>
  <c r="J29" i="54"/>
  <c r="K29" i="54"/>
  <c r="L29" i="54"/>
  <c r="J30" i="54"/>
  <c r="K30" i="54"/>
  <c r="L30" i="54"/>
  <c r="J31" i="54"/>
  <c r="K31" i="54"/>
  <c r="L31" i="54"/>
  <c r="J32" i="54"/>
  <c r="K32" i="54"/>
  <c r="L32" i="54"/>
  <c r="J34" i="54"/>
  <c r="K34" i="54"/>
  <c r="L34" i="54"/>
  <c r="J35" i="54"/>
  <c r="K35" i="54"/>
  <c r="L35" i="54"/>
  <c r="J36" i="54"/>
  <c r="K36" i="54"/>
  <c r="L36" i="54"/>
  <c r="J37" i="54"/>
  <c r="K37" i="54"/>
  <c r="L37" i="54"/>
  <c r="J38" i="54"/>
  <c r="K38" i="54"/>
  <c r="L38" i="54"/>
  <c r="J39" i="54"/>
  <c r="K39" i="54"/>
  <c r="L39" i="54"/>
  <c r="J40" i="54"/>
  <c r="K40" i="54"/>
  <c r="L40" i="54"/>
  <c r="J41" i="54"/>
  <c r="K41" i="54"/>
  <c r="L41" i="54"/>
  <c r="J42" i="54"/>
  <c r="K42" i="54"/>
  <c r="L42" i="54"/>
  <c r="F17" i="91"/>
  <c r="K17" i="91"/>
  <c r="L17" i="91"/>
  <c r="M17" i="91"/>
  <c r="N17" i="91"/>
  <c r="B20" i="91"/>
  <c r="C20" i="91"/>
  <c r="F20" i="91"/>
  <c r="G20" i="91"/>
  <c r="H20" i="91"/>
  <c r="I20" i="91"/>
  <c r="J20" i="91"/>
  <c r="L20" i="91"/>
  <c r="M20" i="91"/>
  <c r="N20" i="91"/>
  <c r="B21" i="91"/>
  <c r="C21" i="91"/>
  <c r="D21" i="91"/>
  <c r="E21" i="91"/>
  <c r="F21" i="91"/>
  <c r="G21" i="91"/>
  <c r="H21" i="91"/>
  <c r="I21" i="91"/>
  <c r="J21" i="91"/>
  <c r="K21" i="91"/>
  <c r="L21" i="91"/>
  <c r="M21" i="91"/>
  <c r="N21" i="91"/>
  <c r="B22" i="91"/>
  <c r="C22" i="91"/>
  <c r="D22" i="91"/>
  <c r="E22" i="91"/>
  <c r="F22" i="91"/>
  <c r="G22" i="91"/>
  <c r="H22" i="91"/>
  <c r="I22" i="91"/>
  <c r="J22" i="91"/>
  <c r="K22" i="91"/>
  <c r="L22" i="91"/>
  <c r="M22" i="91"/>
  <c r="N22" i="91"/>
  <c r="B23" i="91"/>
  <c r="C23" i="91"/>
  <c r="D23" i="91"/>
  <c r="E23" i="91"/>
  <c r="F23" i="91"/>
  <c r="G23" i="91"/>
  <c r="H23" i="91"/>
  <c r="I23" i="91"/>
  <c r="J23" i="91"/>
  <c r="K23" i="91"/>
  <c r="L23" i="91"/>
  <c r="M23" i="91"/>
  <c r="N23" i="91"/>
  <c r="B24" i="91"/>
  <c r="C24" i="91"/>
  <c r="D24" i="91"/>
  <c r="E24" i="91"/>
  <c r="F24" i="91"/>
  <c r="G24" i="91"/>
  <c r="H24" i="91"/>
  <c r="I24" i="91"/>
  <c r="J24" i="91"/>
  <c r="K24" i="91"/>
  <c r="L24" i="91"/>
  <c r="M24" i="91"/>
  <c r="N24" i="91"/>
  <c r="B25" i="91"/>
  <c r="C25" i="91"/>
  <c r="D25" i="91"/>
  <c r="E25" i="91"/>
  <c r="F25" i="91"/>
  <c r="G25" i="91"/>
  <c r="H25" i="91"/>
  <c r="I25" i="91"/>
  <c r="J25" i="91"/>
  <c r="K25" i="91"/>
  <c r="L25" i="91"/>
  <c r="M25" i="91"/>
  <c r="N25" i="91"/>
  <c r="B26" i="91"/>
  <c r="C26" i="91"/>
  <c r="D26" i="91"/>
  <c r="E26" i="91"/>
  <c r="F26" i="91"/>
  <c r="G26" i="91"/>
  <c r="H26" i="91"/>
  <c r="I26" i="91"/>
  <c r="J26" i="91"/>
  <c r="K26" i="91"/>
  <c r="L26" i="91"/>
  <c r="M26" i="91"/>
  <c r="N26" i="91"/>
  <c r="B27" i="91"/>
  <c r="C27" i="91"/>
  <c r="D27" i="91"/>
  <c r="E27" i="91"/>
  <c r="F27" i="91"/>
  <c r="G27" i="91"/>
  <c r="H27" i="91"/>
  <c r="I27" i="91"/>
  <c r="J27" i="91"/>
  <c r="K27" i="91"/>
  <c r="L27" i="91"/>
  <c r="M27" i="91"/>
  <c r="N27" i="91"/>
  <c r="B28" i="91"/>
  <c r="C28" i="91"/>
  <c r="D28" i="91"/>
  <c r="E28" i="91"/>
  <c r="F28" i="91"/>
  <c r="G28" i="91"/>
  <c r="H28" i="91"/>
  <c r="I28" i="91"/>
  <c r="J28" i="91"/>
  <c r="K28" i="91"/>
  <c r="L28" i="91"/>
  <c r="M28" i="91"/>
  <c r="N28" i="91"/>
  <c r="B29" i="91"/>
  <c r="C29" i="91"/>
  <c r="D29" i="91"/>
  <c r="E29" i="91"/>
  <c r="F29" i="91"/>
  <c r="G29" i="91"/>
  <c r="H29" i="91"/>
  <c r="I29" i="91"/>
  <c r="J29" i="91"/>
  <c r="K29" i="91"/>
  <c r="L29" i="91"/>
  <c r="M29" i="91"/>
  <c r="N29" i="91"/>
  <c r="B30" i="91"/>
  <c r="C30" i="91"/>
  <c r="D30" i="91"/>
  <c r="E30" i="91"/>
  <c r="F30" i="91"/>
  <c r="G30" i="91"/>
  <c r="H30" i="91"/>
  <c r="I30" i="91"/>
  <c r="J30" i="91"/>
  <c r="K30" i="91"/>
  <c r="L30" i="91"/>
  <c r="M30" i="91"/>
  <c r="N30" i="91"/>
  <c r="F17" i="87"/>
  <c r="K17" i="87"/>
  <c r="L17" i="87"/>
  <c r="M17" i="87"/>
  <c r="N17" i="87"/>
  <c r="B20" i="87"/>
  <c r="C20" i="87"/>
  <c r="F20" i="87"/>
  <c r="G20" i="87"/>
  <c r="H20" i="87"/>
  <c r="I20" i="87"/>
  <c r="J20" i="87"/>
  <c r="L20" i="87"/>
  <c r="M20" i="87"/>
  <c r="N20" i="87"/>
  <c r="B21" i="87"/>
  <c r="C21" i="87"/>
  <c r="D21" i="87"/>
  <c r="E21" i="87"/>
  <c r="F21" i="87"/>
  <c r="G21" i="87"/>
  <c r="H21" i="87"/>
  <c r="I21" i="87"/>
  <c r="J21" i="87"/>
  <c r="K21" i="87"/>
  <c r="L21" i="87"/>
  <c r="M21" i="87"/>
  <c r="N21" i="87"/>
  <c r="B22" i="87"/>
  <c r="C22" i="87"/>
  <c r="D22" i="87"/>
  <c r="E22" i="87"/>
  <c r="F22" i="87"/>
  <c r="G22" i="87"/>
  <c r="H22" i="87"/>
  <c r="I22" i="87"/>
  <c r="J22" i="87"/>
  <c r="K22" i="87"/>
  <c r="L22" i="87"/>
  <c r="M22" i="87"/>
  <c r="N22" i="87"/>
  <c r="B23" i="87"/>
  <c r="C23" i="87"/>
  <c r="D23" i="87"/>
  <c r="E23" i="87"/>
  <c r="F23" i="87"/>
  <c r="G23" i="87"/>
  <c r="H23" i="87"/>
  <c r="I23" i="87"/>
  <c r="J23" i="87"/>
  <c r="K23" i="87"/>
  <c r="L23" i="87"/>
  <c r="M23" i="87"/>
  <c r="N23" i="87"/>
  <c r="B24" i="87"/>
  <c r="C24" i="87"/>
  <c r="D24" i="87"/>
  <c r="E24" i="87"/>
  <c r="F24" i="87"/>
  <c r="G24" i="87"/>
  <c r="H24" i="87"/>
  <c r="I24" i="87"/>
  <c r="J24" i="87"/>
  <c r="K24" i="87"/>
  <c r="L24" i="87"/>
  <c r="M24" i="87"/>
  <c r="N24" i="87"/>
  <c r="B25" i="87"/>
  <c r="C25" i="87"/>
  <c r="D25" i="87"/>
  <c r="E25" i="87"/>
  <c r="F25" i="87"/>
  <c r="G25" i="87"/>
  <c r="H25" i="87"/>
  <c r="I25" i="87"/>
  <c r="J25" i="87"/>
  <c r="K25" i="87"/>
  <c r="L25" i="87"/>
  <c r="M25" i="87"/>
  <c r="N25" i="87"/>
  <c r="B26" i="87"/>
  <c r="C26" i="87"/>
  <c r="D26" i="87"/>
  <c r="E26" i="87"/>
  <c r="F26" i="87"/>
  <c r="G26" i="87"/>
  <c r="H26" i="87"/>
  <c r="I26" i="87"/>
  <c r="J26" i="87"/>
  <c r="K26" i="87"/>
  <c r="L26" i="87"/>
  <c r="M26" i="87"/>
  <c r="N26" i="87"/>
  <c r="B27" i="87"/>
  <c r="C27" i="87"/>
  <c r="D27" i="87"/>
  <c r="E27" i="87"/>
  <c r="F27" i="87"/>
  <c r="G27" i="87"/>
  <c r="H27" i="87"/>
  <c r="I27" i="87"/>
  <c r="J27" i="87"/>
  <c r="K27" i="87"/>
  <c r="L27" i="87"/>
  <c r="M27" i="87"/>
  <c r="N27" i="87"/>
  <c r="B28" i="87"/>
  <c r="C28" i="87"/>
  <c r="D28" i="87"/>
  <c r="E28" i="87"/>
  <c r="F28" i="87"/>
  <c r="G28" i="87"/>
  <c r="H28" i="87"/>
  <c r="I28" i="87"/>
  <c r="J28" i="87"/>
  <c r="K28" i="87"/>
  <c r="L28" i="87"/>
  <c r="M28" i="87"/>
  <c r="N28" i="87"/>
  <c r="B29" i="87"/>
  <c r="C29" i="87"/>
  <c r="D29" i="87"/>
  <c r="E29" i="87"/>
  <c r="F29" i="87"/>
  <c r="G29" i="87"/>
  <c r="H29" i="87"/>
  <c r="I29" i="87"/>
  <c r="J29" i="87"/>
  <c r="K29" i="87"/>
  <c r="L29" i="87"/>
  <c r="M29" i="87"/>
  <c r="N29" i="87"/>
  <c r="B30" i="87"/>
  <c r="C30" i="87"/>
  <c r="D30" i="87"/>
  <c r="E30" i="87"/>
  <c r="F30" i="87"/>
  <c r="G30" i="87"/>
  <c r="H30" i="87"/>
  <c r="I30" i="87"/>
  <c r="J30" i="87"/>
  <c r="K30" i="87"/>
  <c r="L30" i="87"/>
  <c r="M30" i="87"/>
  <c r="N30" i="87"/>
  <c r="F17" i="86"/>
  <c r="K17" i="86"/>
  <c r="L17" i="86"/>
  <c r="M17" i="86"/>
  <c r="N17" i="86"/>
  <c r="B20" i="86"/>
  <c r="C20" i="86"/>
  <c r="F20" i="86"/>
  <c r="G20" i="86"/>
  <c r="H20" i="86"/>
  <c r="I20" i="86"/>
  <c r="J20" i="86"/>
  <c r="L20" i="86"/>
  <c r="M20" i="86"/>
  <c r="N20" i="86"/>
  <c r="B21" i="86"/>
  <c r="C21" i="86"/>
  <c r="D21" i="86"/>
  <c r="E21" i="86"/>
  <c r="F21" i="86"/>
  <c r="G21" i="86"/>
  <c r="H21" i="86"/>
  <c r="I21" i="86"/>
  <c r="J21" i="86"/>
  <c r="K21" i="86"/>
  <c r="L21" i="86"/>
  <c r="M21" i="86"/>
  <c r="N21" i="86"/>
  <c r="B22" i="86"/>
  <c r="C22" i="86"/>
  <c r="D22" i="86"/>
  <c r="E22" i="86"/>
  <c r="F22" i="86"/>
  <c r="G22" i="86"/>
  <c r="H22" i="86"/>
  <c r="I22" i="86"/>
  <c r="J22" i="86"/>
  <c r="K22" i="86"/>
  <c r="L22" i="86"/>
  <c r="M22" i="86"/>
  <c r="N22" i="86"/>
  <c r="B23" i="86"/>
  <c r="C23" i="86"/>
  <c r="D23" i="86"/>
  <c r="E23" i="86"/>
  <c r="F23" i="86"/>
  <c r="G23" i="86"/>
  <c r="H23" i="86"/>
  <c r="I23" i="86"/>
  <c r="J23" i="86"/>
  <c r="K23" i="86"/>
  <c r="L23" i="86"/>
  <c r="M23" i="86"/>
  <c r="N23" i="86"/>
  <c r="B24" i="86"/>
  <c r="C24" i="86"/>
  <c r="D24" i="86"/>
  <c r="E24" i="86"/>
  <c r="F24" i="86"/>
  <c r="G24" i="86"/>
  <c r="H24" i="86"/>
  <c r="I24" i="86"/>
  <c r="J24" i="86"/>
  <c r="K24" i="86"/>
  <c r="L24" i="86"/>
  <c r="M24" i="86"/>
  <c r="N24" i="86"/>
  <c r="B25" i="86"/>
  <c r="C25" i="86"/>
  <c r="D25" i="86"/>
  <c r="E25" i="86"/>
  <c r="F25" i="86"/>
  <c r="G25" i="86"/>
  <c r="H25" i="86"/>
  <c r="I25" i="86"/>
  <c r="J25" i="86"/>
  <c r="K25" i="86"/>
  <c r="L25" i="86"/>
  <c r="M25" i="86"/>
  <c r="N25" i="86"/>
  <c r="B26" i="86"/>
  <c r="C26" i="86"/>
  <c r="D26" i="86"/>
  <c r="E26" i="86"/>
  <c r="F26" i="86"/>
  <c r="G26" i="86"/>
  <c r="H26" i="86"/>
  <c r="I26" i="86"/>
  <c r="J26" i="86"/>
  <c r="K26" i="86"/>
  <c r="L26" i="86"/>
  <c r="M26" i="86"/>
  <c r="N26" i="86"/>
  <c r="B27" i="86"/>
  <c r="C27" i="86"/>
  <c r="D27" i="86"/>
  <c r="E27" i="86"/>
  <c r="F27" i="86"/>
  <c r="G27" i="86"/>
  <c r="H27" i="86"/>
  <c r="I27" i="86"/>
  <c r="J27" i="86"/>
  <c r="K27" i="86"/>
  <c r="L27" i="86"/>
  <c r="M27" i="86"/>
  <c r="N27" i="86"/>
  <c r="B28" i="86"/>
  <c r="C28" i="86"/>
  <c r="D28" i="86"/>
  <c r="E28" i="86"/>
  <c r="F28" i="86"/>
  <c r="G28" i="86"/>
  <c r="H28" i="86"/>
  <c r="I28" i="86"/>
  <c r="J28" i="86"/>
  <c r="K28" i="86"/>
  <c r="L28" i="86"/>
  <c r="M28" i="86"/>
  <c r="N28" i="86"/>
  <c r="B29" i="86"/>
  <c r="C29" i="86"/>
  <c r="D29" i="86"/>
  <c r="E29" i="86"/>
  <c r="F29" i="86"/>
  <c r="G29" i="86"/>
  <c r="H29" i="86"/>
  <c r="I29" i="86"/>
  <c r="J29" i="86"/>
  <c r="K29" i="86"/>
  <c r="L29" i="86"/>
  <c r="M29" i="86"/>
  <c r="N29" i="86"/>
  <c r="B30" i="86"/>
  <c r="C30" i="86"/>
  <c r="D30" i="86"/>
  <c r="E30" i="86"/>
  <c r="F30" i="86"/>
  <c r="G30" i="86"/>
  <c r="H30" i="86"/>
  <c r="I30" i="86"/>
  <c r="J30" i="86"/>
  <c r="K30" i="86"/>
  <c r="L30" i="86"/>
  <c r="M30" i="86"/>
  <c r="N30" i="86"/>
  <c r="F17" i="85"/>
  <c r="K17" i="85"/>
  <c r="L17" i="85"/>
  <c r="M17" i="85"/>
  <c r="N17" i="85"/>
  <c r="B20" i="85"/>
  <c r="C20" i="85"/>
  <c r="F20" i="85"/>
  <c r="G20" i="85"/>
  <c r="H20" i="85"/>
  <c r="I20" i="85"/>
  <c r="J20" i="85"/>
  <c r="L20" i="85"/>
  <c r="M20" i="85"/>
  <c r="N20" i="85"/>
  <c r="B21" i="85"/>
  <c r="C21" i="85"/>
  <c r="D21" i="85"/>
  <c r="E21" i="85"/>
  <c r="F21" i="85"/>
  <c r="G21" i="85"/>
  <c r="H21" i="85"/>
  <c r="I21" i="85"/>
  <c r="J21" i="85"/>
  <c r="K21" i="85"/>
  <c r="L21" i="85"/>
  <c r="M21" i="85"/>
  <c r="N21" i="85"/>
  <c r="B22" i="85"/>
  <c r="C22" i="85"/>
  <c r="D22" i="85"/>
  <c r="E22" i="85"/>
  <c r="F22" i="85"/>
  <c r="G22" i="85"/>
  <c r="H22" i="85"/>
  <c r="I22" i="85"/>
  <c r="J22" i="85"/>
  <c r="K22" i="85"/>
  <c r="L22" i="85"/>
  <c r="M22" i="85"/>
  <c r="N22" i="85"/>
  <c r="B23" i="85"/>
  <c r="C23" i="85"/>
  <c r="D23" i="85"/>
  <c r="E23" i="85"/>
  <c r="F23" i="85"/>
  <c r="G23" i="85"/>
  <c r="H23" i="85"/>
  <c r="I23" i="85"/>
  <c r="J23" i="85"/>
  <c r="K23" i="85"/>
  <c r="L23" i="85"/>
  <c r="M23" i="85"/>
  <c r="N23" i="85"/>
  <c r="B24" i="85"/>
  <c r="C24" i="85"/>
  <c r="D24" i="85"/>
  <c r="E24" i="85"/>
  <c r="F24" i="85"/>
  <c r="G24" i="85"/>
  <c r="H24" i="85"/>
  <c r="I24" i="85"/>
  <c r="J24" i="85"/>
  <c r="K24" i="85"/>
  <c r="L24" i="85"/>
  <c r="M24" i="85"/>
  <c r="N24" i="85"/>
  <c r="B25" i="85"/>
  <c r="C25" i="85"/>
  <c r="D25" i="85"/>
  <c r="E25" i="85"/>
  <c r="F25" i="85"/>
  <c r="G25" i="85"/>
  <c r="H25" i="85"/>
  <c r="I25" i="85"/>
  <c r="J25" i="85"/>
  <c r="K25" i="85"/>
  <c r="L25" i="85"/>
  <c r="M25" i="85"/>
  <c r="N25" i="85"/>
  <c r="B26" i="85"/>
  <c r="C26" i="85"/>
  <c r="D26" i="85"/>
  <c r="E26" i="85"/>
  <c r="F26" i="85"/>
  <c r="G26" i="85"/>
  <c r="H26" i="85"/>
  <c r="I26" i="85"/>
  <c r="J26" i="85"/>
  <c r="K26" i="85"/>
  <c r="L26" i="85"/>
  <c r="M26" i="85"/>
  <c r="N26" i="85"/>
  <c r="B27" i="85"/>
  <c r="C27" i="85"/>
  <c r="D27" i="85"/>
  <c r="E27" i="85"/>
  <c r="F27" i="85"/>
  <c r="G27" i="85"/>
  <c r="H27" i="85"/>
  <c r="I27" i="85"/>
  <c r="J27" i="85"/>
  <c r="K27" i="85"/>
  <c r="L27" i="85"/>
  <c r="M27" i="85"/>
  <c r="N27" i="85"/>
  <c r="B28" i="85"/>
  <c r="C28" i="85"/>
  <c r="D28" i="85"/>
  <c r="E28" i="85"/>
  <c r="F28" i="85"/>
  <c r="G28" i="85"/>
  <c r="H28" i="85"/>
  <c r="I28" i="85"/>
  <c r="J28" i="85"/>
  <c r="K28" i="85"/>
  <c r="L28" i="85"/>
  <c r="M28" i="85"/>
  <c r="N28" i="85"/>
  <c r="B29" i="85"/>
  <c r="C29" i="85"/>
  <c r="D29" i="85"/>
  <c r="E29" i="85"/>
  <c r="F29" i="85"/>
  <c r="G29" i="85"/>
  <c r="H29" i="85"/>
  <c r="I29" i="85"/>
  <c r="J29" i="85"/>
  <c r="K29" i="85"/>
  <c r="L29" i="85"/>
  <c r="M29" i="85"/>
  <c r="N29" i="85"/>
  <c r="B30" i="85"/>
  <c r="C30" i="85"/>
  <c r="D30" i="85"/>
  <c r="E30" i="85"/>
  <c r="F30" i="85"/>
  <c r="G30" i="85"/>
  <c r="H30" i="85"/>
  <c r="I30" i="85"/>
  <c r="J30" i="85"/>
  <c r="K30" i="85"/>
  <c r="L30" i="85"/>
  <c r="M30" i="85"/>
  <c r="N30" i="85"/>
  <c r="F17" i="83"/>
  <c r="K17" i="83"/>
  <c r="L17" i="83"/>
  <c r="M17" i="83"/>
  <c r="N17" i="83"/>
  <c r="B20" i="83"/>
  <c r="C20" i="83"/>
  <c r="F20" i="83"/>
  <c r="G20" i="83"/>
  <c r="H20" i="83"/>
  <c r="I20" i="83"/>
  <c r="J20" i="83"/>
  <c r="L20" i="83"/>
  <c r="M20" i="83"/>
  <c r="N20" i="83"/>
  <c r="B21" i="83"/>
  <c r="C21" i="83"/>
  <c r="D21" i="83"/>
  <c r="E21" i="83"/>
  <c r="F21" i="83"/>
  <c r="G21" i="83"/>
  <c r="H21" i="83"/>
  <c r="I21" i="83"/>
  <c r="J21" i="83"/>
  <c r="K21" i="83"/>
  <c r="L21" i="83"/>
  <c r="M21" i="83"/>
  <c r="N21" i="83"/>
  <c r="B22" i="83"/>
  <c r="C22" i="83"/>
  <c r="D22" i="83"/>
  <c r="E22" i="83"/>
  <c r="F22" i="83"/>
  <c r="G22" i="83"/>
  <c r="H22" i="83"/>
  <c r="I22" i="83"/>
  <c r="J22" i="83"/>
  <c r="K22" i="83"/>
  <c r="L22" i="83"/>
  <c r="M22" i="83"/>
  <c r="N22" i="83"/>
  <c r="B23" i="83"/>
  <c r="C23" i="83"/>
  <c r="D23" i="83"/>
  <c r="E23" i="83"/>
  <c r="F23" i="83"/>
  <c r="G23" i="83"/>
  <c r="H23" i="83"/>
  <c r="I23" i="83"/>
  <c r="J23" i="83"/>
  <c r="K23" i="83"/>
  <c r="L23" i="83"/>
  <c r="M23" i="83"/>
  <c r="N23" i="83"/>
  <c r="B24" i="83"/>
  <c r="C24" i="83"/>
  <c r="D24" i="83"/>
  <c r="E24" i="83"/>
  <c r="F24" i="83"/>
  <c r="G24" i="83"/>
  <c r="H24" i="83"/>
  <c r="I24" i="83"/>
  <c r="J24" i="83"/>
  <c r="K24" i="83"/>
  <c r="L24" i="83"/>
  <c r="M24" i="83"/>
  <c r="N24" i="83"/>
  <c r="B25" i="83"/>
  <c r="C25" i="83"/>
  <c r="D25" i="83"/>
  <c r="E25" i="83"/>
  <c r="F25" i="83"/>
  <c r="G25" i="83"/>
  <c r="H25" i="83"/>
  <c r="I25" i="83"/>
  <c r="J25" i="83"/>
  <c r="K25" i="83"/>
  <c r="L25" i="83"/>
  <c r="M25" i="83"/>
  <c r="N25" i="83"/>
  <c r="B26" i="83"/>
  <c r="C26" i="83"/>
  <c r="D26" i="83"/>
  <c r="E26" i="83"/>
  <c r="F26" i="83"/>
  <c r="G26" i="83"/>
  <c r="H26" i="83"/>
  <c r="I26" i="83"/>
  <c r="J26" i="83"/>
  <c r="K26" i="83"/>
  <c r="L26" i="83"/>
  <c r="M26" i="83"/>
  <c r="N26" i="83"/>
  <c r="B27" i="83"/>
  <c r="C27" i="83"/>
  <c r="D27" i="83"/>
  <c r="E27" i="83"/>
  <c r="F27" i="83"/>
  <c r="G27" i="83"/>
  <c r="H27" i="83"/>
  <c r="I27" i="83"/>
  <c r="J27" i="83"/>
  <c r="K27" i="83"/>
  <c r="L27" i="83"/>
  <c r="M27" i="83"/>
  <c r="N27" i="83"/>
  <c r="B28" i="83"/>
  <c r="C28" i="83"/>
  <c r="D28" i="83"/>
  <c r="E28" i="83"/>
  <c r="F28" i="83"/>
  <c r="G28" i="83"/>
  <c r="H28" i="83"/>
  <c r="I28" i="83"/>
  <c r="J28" i="83"/>
  <c r="K28" i="83"/>
  <c r="L28" i="83"/>
  <c r="M28" i="83"/>
  <c r="N28" i="83"/>
  <c r="B29" i="83"/>
  <c r="C29" i="83"/>
  <c r="D29" i="83"/>
  <c r="E29" i="83"/>
  <c r="F29" i="83"/>
  <c r="G29" i="83"/>
  <c r="H29" i="83"/>
  <c r="I29" i="83"/>
  <c r="J29" i="83"/>
  <c r="K29" i="83"/>
  <c r="L29" i="83"/>
  <c r="M29" i="83"/>
  <c r="N29" i="83"/>
  <c r="B30" i="83"/>
  <c r="C30" i="83"/>
  <c r="D30" i="83"/>
  <c r="E30" i="83"/>
  <c r="F30" i="83"/>
  <c r="G30" i="83"/>
  <c r="H30" i="83"/>
  <c r="I30" i="83"/>
  <c r="J30" i="83"/>
  <c r="K30" i="83"/>
  <c r="L30" i="83"/>
  <c r="M30" i="83"/>
  <c r="N30" i="83"/>
  <c r="F17" i="82"/>
  <c r="K17" i="82"/>
  <c r="L17" i="82"/>
  <c r="M17" i="82"/>
  <c r="N17" i="82"/>
  <c r="B20" i="82"/>
  <c r="C20" i="82"/>
  <c r="F20" i="82"/>
  <c r="G20" i="82"/>
  <c r="H20" i="82"/>
  <c r="I20" i="82"/>
  <c r="J20" i="82"/>
  <c r="L20" i="82"/>
  <c r="M20" i="82"/>
  <c r="N20" i="82"/>
  <c r="B21" i="82"/>
  <c r="C21" i="82"/>
  <c r="D21" i="82"/>
  <c r="E21" i="82"/>
  <c r="F21" i="82"/>
  <c r="G21" i="82"/>
  <c r="H21" i="82"/>
  <c r="I21" i="82"/>
  <c r="J21" i="82"/>
  <c r="K21" i="82"/>
  <c r="L21" i="82"/>
  <c r="M21" i="82"/>
  <c r="N21" i="82"/>
  <c r="B22" i="82"/>
  <c r="C22" i="82"/>
  <c r="D22" i="82"/>
  <c r="E22" i="82"/>
  <c r="F22" i="82"/>
  <c r="G22" i="82"/>
  <c r="H22" i="82"/>
  <c r="I22" i="82"/>
  <c r="J22" i="82"/>
  <c r="K22" i="82"/>
  <c r="L22" i="82"/>
  <c r="M22" i="82"/>
  <c r="N22" i="82"/>
  <c r="B23" i="82"/>
  <c r="C23" i="82"/>
  <c r="D23" i="82"/>
  <c r="E23" i="82"/>
  <c r="F23" i="82"/>
  <c r="G23" i="82"/>
  <c r="H23" i="82"/>
  <c r="I23" i="82"/>
  <c r="J23" i="82"/>
  <c r="K23" i="82"/>
  <c r="L23" i="82"/>
  <c r="M23" i="82"/>
  <c r="N23" i="82"/>
  <c r="B24" i="82"/>
  <c r="C24" i="82"/>
  <c r="D24" i="82"/>
  <c r="E24" i="82"/>
  <c r="F24" i="82"/>
  <c r="G24" i="82"/>
  <c r="H24" i="82"/>
  <c r="I24" i="82"/>
  <c r="J24" i="82"/>
  <c r="K24" i="82"/>
  <c r="L24" i="82"/>
  <c r="M24" i="82"/>
  <c r="N24" i="82"/>
  <c r="B25" i="82"/>
  <c r="C25" i="82"/>
  <c r="D25" i="82"/>
  <c r="E25" i="82"/>
  <c r="F25" i="82"/>
  <c r="G25" i="82"/>
  <c r="H25" i="82"/>
  <c r="I25" i="82"/>
  <c r="J25" i="82"/>
  <c r="K25" i="82"/>
  <c r="L25" i="82"/>
  <c r="M25" i="82"/>
  <c r="N25" i="82"/>
  <c r="B26" i="82"/>
  <c r="C26" i="82"/>
  <c r="D26" i="82"/>
  <c r="E26" i="82"/>
  <c r="F26" i="82"/>
  <c r="G26" i="82"/>
  <c r="H26" i="82"/>
  <c r="I26" i="82"/>
  <c r="J26" i="82"/>
  <c r="K26" i="82"/>
  <c r="L26" i="82"/>
  <c r="M26" i="82"/>
  <c r="N26" i="82"/>
  <c r="B27" i="82"/>
  <c r="C27" i="82"/>
  <c r="D27" i="82"/>
  <c r="E27" i="82"/>
  <c r="F27" i="82"/>
  <c r="G27" i="82"/>
  <c r="H27" i="82"/>
  <c r="I27" i="82"/>
  <c r="J27" i="82"/>
  <c r="K27" i="82"/>
  <c r="L27" i="82"/>
  <c r="M27" i="82"/>
  <c r="N27" i="82"/>
  <c r="B28" i="82"/>
  <c r="C28" i="82"/>
  <c r="D28" i="82"/>
  <c r="E28" i="82"/>
  <c r="F28" i="82"/>
  <c r="G28" i="82"/>
  <c r="H28" i="82"/>
  <c r="I28" i="82"/>
  <c r="J28" i="82"/>
  <c r="K28" i="82"/>
  <c r="L28" i="82"/>
  <c r="M28" i="82"/>
  <c r="N28" i="82"/>
  <c r="B29" i="82"/>
  <c r="C29" i="82"/>
  <c r="D29" i="82"/>
  <c r="E29" i="82"/>
  <c r="F29" i="82"/>
  <c r="G29" i="82"/>
  <c r="H29" i="82"/>
  <c r="I29" i="82"/>
  <c r="J29" i="82"/>
  <c r="K29" i="82"/>
  <c r="L29" i="82"/>
  <c r="M29" i="82"/>
  <c r="N29" i="82"/>
  <c r="B30" i="82"/>
  <c r="C30" i="82"/>
  <c r="D30" i="82"/>
  <c r="E30" i="82"/>
  <c r="F30" i="82"/>
  <c r="G30" i="82"/>
  <c r="H30" i="82"/>
  <c r="I30" i="82"/>
  <c r="J30" i="82"/>
  <c r="K30" i="82"/>
  <c r="L30" i="82"/>
  <c r="M30" i="82"/>
  <c r="N30" i="82"/>
  <c r="F17" i="81"/>
  <c r="K17" i="81"/>
  <c r="L17" i="81"/>
  <c r="M17" i="81"/>
  <c r="N17" i="81"/>
  <c r="B20" i="81"/>
  <c r="C20" i="81"/>
  <c r="F20" i="81"/>
  <c r="G20" i="81"/>
  <c r="H20" i="81"/>
  <c r="I20" i="81"/>
  <c r="J20" i="81"/>
  <c r="L20" i="81"/>
  <c r="M20" i="81"/>
  <c r="N20" i="81"/>
  <c r="B21" i="81"/>
  <c r="C21" i="81"/>
  <c r="D21" i="81"/>
  <c r="E21" i="81"/>
  <c r="F21" i="81"/>
  <c r="G21" i="81"/>
  <c r="H21" i="81"/>
  <c r="I21" i="81"/>
  <c r="J21" i="81"/>
  <c r="K21" i="81"/>
  <c r="L21" i="81"/>
  <c r="M21" i="81"/>
  <c r="N21" i="81"/>
  <c r="B22" i="81"/>
  <c r="C22" i="81"/>
  <c r="D22" i="81"/>
  <c r="E22" i="81"/>
  <c r="F22" i="81"/>
  <c r="G22" i="81"/>
  <c r="H22" i="81"/>
  <c r="I22" i="81"/>
  <c r="J22" i="81"/>
  <c r="K22" i="81"/>
  <c r="L22" i="81"/>
  <c r="M22" i="81"/>
  <c r="N22" i="81"/>
  <c r="B23" i="81"/>
  <c r="C23" i="81"/>
  <c r="D23" i="81"/>
  <c r="E23" i="81"/>
  <c r="F23" i="81"/>
  <c r="G23" i="81"/>
  <c r="H23" i="81"/>
  <c r="I23" i="81"/>
  <c r="J23" i="81"/>
  <c r="K23" i="81"/>
  <c r="L23" i="81"/>
  <c r="M23" i="81"/>
  <c r="N23" i="81"/>
  <c r="B24" i="81"/>
  <c r="C24" i="81"/>
  <c r="D24" i="81"/>
  <c r="E24" i="81"/>
  <c r="F24" i="81"/>
  <c r="G24" i="81"/>
  <c r="H24" i="81"/>
  <c r="I24" i="81"/>
  <c r="J24" i="81"/>
  <c r="K24" i="81"/>
  <c r="L24" i="81"/>
  <c r="M24" i="81"/>
  <c r="N24" i="81"/>
  <c r="B25" i="81"/>
  <c r="C25" i="81"/>
  <c r="D25" i="81"/>
  <c r="E25" i="81"/>
  <c r="F25" i="81"/>
  <c r="G25" i="81"/>
  <c r="H25" i="81"/>
  <c r="I25" i="81"/>
  <c r="J25" i="81"/>
  <c r="K25" i="81"/>
  <c r="L25" i="81"/>
  <c r="M25" i="81"/>
  <c r="N25" i="81"/>
  <c r="B26" i="81"/>
  <c r="C26" i="81"/>
  <c r="D26" i="81"/>
  <c r="E26" i="81"/>
  <c r="F26" i="81"/>
  <c r="G26" i="81"/>
  <c r="H26" i="81"/>
  <c r="I26" i="81"/>
  <c r="J26" i="81"/>
  <c r="K26" i="81"/>
  <c r="L26" i="81"/>
  <c r="M26" i="81"/>
  <c r="N26" i="81"/>
  <c r="B27" i="81"/>
  <c r="C27" i="81"/>
  <c r="D27" i="81"/>
  <c r="E27" i="81"/>
  <c r="F27" i="81"/>
  <c r="G27" i="81"/>
  <c r="H27" i="81"/>
  <c r="I27" i="81"/>
  <c r="J27" i="81"/>
  <c r="K27" i="81"/>
  <c r="L27" i="81"/>
  <c r="M27" i="81"/>
  <c r="N27" i="81"/>
  <c r="B28" i="81"/>
  <c r="C28" i="81"/>
  <c r="D28" i="81"/>
  <c r="E28" i="81"/>
  <c r="F28" i="81"/>
  <c r="G28" i="81"/>
  <c r="H28" i="81"/>
  <c r="I28" i="81"/>
  <c r="J28" i="81"/>
  <c r="K28" i="81"/>
  <c r="L28" i="81"/>
  <c r="M28" i="81"/>
  <c r="N28" i="81"/>
  <c r="B29" i="81"/>
  <c r="C29" i="81"/>
  <c r="D29" i="81"/>
  <c r="E29" i="81"/>
  <c r="F29" i="81"/>
  <c r="G29" i="81"/>
  <c r="H29" i="81"/>
  <c r="I29" i="81"/>
  <c r="J29" i="81"/>
  <c r="K29" i="81"/>
  <c r="L29" i="81"/>
  <c r="M29" i="81"/>
  <c r="N29" i="81"/>
  <c r="B30" i="81"/>
  <c r="C30" i="81"/>
  <c r="D30" i="81"/>
  <c r="E30" i="81"/>
  <c r="F30" i="81"/>
  <c r="G30" i="81"/>
  <c r="H30" i="81"/>
  <c r="I30" i="81"/>
  <c r="J30" i="81"/>
  <c r="K30" i="81"/>
  <c r="L30" i="81"/>
  <c r="M30" i="81"/>
  <c r="N30" i="81"/>
  <c r="F17" i="80"/>
  <c r="K17" i="80"/>
  <c r="L17" i="80"/>
  <c r="M17" i="80"/>
  <c r="N17" i="80"/>
  <c r="B20" i="80"/>
  <c r="C20" i="80"/>
  <c r="F20" i="80"/>
  <c r="G20" i="80"/>
  <c r="H20" i="80"/>
  <c r="I20" i="80"/>
  <c r="J20" i="80"/>
  <c r="L20" i="80"/>
  <c r="M20" i="80"/>
  <c r="N20" i="80"/>
  <c r="B21" i="80"/>
  <c r="C21" i="80"/>
  <c r="D21" i="80"/>
  <c r="E21" i="80"/>
  <c r="F21" i="80"/>
  <c r="G21" i="80"/>
  <c r="H21" i="80"/>
  <c r="I21" i="80"/>
  <c r="J21" i="80"/>
  <c r="K21" i="80"/>
  <c r="L21" i="80"/>
  <c r="M21" i="80"/>
  <c r="N21" i="80"/>
  <c r="B22" i="80"/>
  <c r="C22" i="80"/>
  <c r="D22" i="80"/>
  <c r="E22" i="80"/>
  <c r="F22" i="80"/>
  <c r="G22" i="80"/>
  <c r="H22" i="80"/>
  <c r="I22" i="80"/>
  <c r="J22" i="80"/>
  <c r="K22" i="80"/>
  <c r="L22" i="80"/>
  <c r="M22" i="80"/>
  <c r="N22" i="80"/>
  <c r="B23" i="80"/>
  <c r="C23" i="80"/>
  <c r="D23" i="80"/>
  <c r="E23" i="80"/>
  <c r="F23" i="80"/>
  <c r="G23" i="80"/>
  <c r="H23" i="80"/>
  <c r="I23" i="80"/>
  <c r="J23" i="80"/>
  <c r="K23" i="80"/>
  <c r="L23" i="80"/>
  <c r="M23" i="80"/>
  <c r="N23" i="80"/>
  <c r="B24" i="80"/>
  <c r="C24" i="80"/>
  <c r="D24" i="80"/>
  <c r="E24" i="80"/>
  <c r="F24" i="80"/>
  <c r="G24" i="80"/>
  <c r="H24" i="80"/>
  <c r="I24" i="80"/>
  <c r="J24" i="80"/>
  <c r="K24" i="80"/>
  <c r="L24" i="80"/>
  <c r="M24" i="80"/>
  <c r="N24" i="80"/>
  <c r="B25" i="80"/>
  <c r="C25" i="80"/>
  <c r="D25" i="80"/>
  <c r="E25" i="80"/>
  <c r="F25" i="80"/>
  <c r="G25" i="80"/>
  <c r="H25" i="80"/>
  <c r="I25" i="80"/>
  <c r="J25" i="80"/>
  <c r="K25" i="80"/>
  <c r="L25" i="80"/>
  <c r="M25" i="80"/>
  <c r="N25" i="80"/>
  <c r="B26" i="80"/>
  <c r="C26" i="80"/>
  <c r="D26" i="80"/>
  <c r="E26" i="80"/>
  <c r="F26" i="80"/>
  <c r="G26" i="80"/>
  <c r="H26" i="80"/>
  <c r="I26" i="80"/>
  <c r="J26" i="80"/>
  <c r="K26" i="80"/>
  <c r="L26" i="80"/>
  <c r="M26" i="80"/>
  <c r="N26" i="80"/>
  <c r="B27" i="80"/>
  <c r="C27" i="80"/>
  <c r="D27" i="80"/>
  <c r="E27" i="80"/>
  <c r="F27" i="80"/>
  <c r="G27" i="80"/>
  <c r="H27" i="80"/>
  <c r="I27" i="80"/>
  <c r="J27" i="80"/>
  <c r="K27" i="80"/>
  <c r="L27" i="80"/>
  <c r="M27" i="80"/>
  <c r="N27" i="80"/>
  <c r="B28" i="80"/>
  <c r="C28" i="80"/>
  <c r="D28" i="80"/>
  <c r="E28" i="80"/>
  <c r="F28" i="80"/>
  <c r="G28" i="80"/>
  <c r="H28" i="80"/>
  <c r="I28" i="80"/>
  <c r="J28" i="80"/>
  <c r="K28" i="80"/>
  <c r="L28" i="80"/>
  <c r="M28" i="80"/>
  <c r="N28" i="80"/>
  <c r="B29" i="80"/>
  <c r="C29" i="80"/>
  <c r="D29" i="80"/>
  <c r="E29" i="80"/>
  <c r="F29" i="80"/>
  <c r="G29" i="80"/>
  <c r="H29" i="80"/>
  <c r="I29" i="80"/>
  <c r="J29" i="80"/>
  <c r="K29" i="80"/>
  <c r="L29" i="80"/>
  <c r="M29" i="80"/>
  <c r="N29" i="80"/>
  <c r="B30" i="80"/>
  <c r="C30" i="80"/>
  <c r="D30" i="80"/>
  <c r="E30" i="80"/>
  <c r="F30" i="80"/>
  <c r="G30" i="80"/>
  <c r="H30" i="80"/>
  <c r="I30" i="80"/>
  <c r="J30" i="80"/>
  <c r="K30" i="80"/>
  <c r="L30" i="80"/>
  <c r="M30" i="80"/>
  <c r="N30" i="80"/>
  <c r="F17" i="79"/>
  <c r="K17" i="79"/>
  <c r="L17" i="79"/>
  <c r="M17" i="79"/>
  <c r="N17" i="79"/>
  <c r="B20" i="79"/>
  <c r="C20" i="79"/>
  <c r="F20" i="79"/>
  <c r="G20" i="79"/>
  <c r="H20" i="79"/>
  <c r="I20" i="79"/>
  <c r="J20" i="79"/>
  <c r="L20" i="79"/>
  <c r="M20" i="79"/>
  <c r="N20" i="79"/>
  <c r="B21" i="79"/>
  <c r="C21" i="79"/>
  <c r="D21" i="79"/>
  <c r="E21" i="79"/>
  <c r="F21" i="79"/>
  <c r="G21" i="79"/>
  <c r="H21" i="79"/>
  <c r="I21" i="79"/>
  <c r="J21" i="79"/>
  <c r="K21" i="79"/>
  <c r="L21" i="79"/>
  <c r="M21" i="79"/>
  <c r="N21" i="79"/>
  <c r="B22" i="79"/>
  <c r="C22" i="79"/>
  <c r="D22" i="79"/>
  <c r="E22" i="79"/>
  <c r="F22" i="79"/>
  <c r="G22" i="79"/>
  <c r="H22" i="79"/>
  <c r="I22" i="79"/>
  <c r="J22" i="79"/>
  <c r="K22" i="79"/>
  <c r="L22" i="79"/>
  <c r="M22" i="79"/>
  <c r="N22" i="79"/>
  <c r="B23" i="79"/>
  <c r="C23" i="79"/>
  <c r="D23" i="79"/>
  <c r="E23" i="79"/>
  <c r="F23" i="79"/>
  <c r="G23" i="79"/>
  <c r="H23" i="79"/>
  <c r="I23" i="79"/>
  <c r="J23" i="79"/>
  <c r="K23" i="79"/>
  <c r="L23" i="79"/>
  <c r="M23" i="79"/>
  <c r="N23" i="79"/>
  <c r="B24" i="79"/>
  <c r="C24" i="79"/>
  <c r="D24" i="79"/>
  <c r="E24" i="79"/>
  <c r="F24" i="79"/>
  <c r="G24" i="79"/>
  <c r="H24" i="79"/>
  <c r="I24" i="79"/>
  <c r="J24" i="79"/>
  <c r="K24" i="79"/>
  <c r="L24" i="79"/>
  <c r="M24" i="79"/>
  <c r="N24" i="79"/>
  <c r="B25" i="79"/>
  <c r="C25" i="79"/>
  <c r="D25" i="79"/>
  <c r="E25" i="79"/>
  <c r="F25" i="79"/>
  <c r="G25" i="79"/>
  <c r="H25" i="79"/>
  <c r="I25" i="79"/>
  <c r="J25" i="79"/>
  <c r="K25" i="79"/>
  <c r="L25" i="79"/>
  <c r="M25" i="79"/>
  <c r="N25" i="79"/>
  <c r="B26" i="79"/>
  <c r="C26" i="79"/>
  <c r="D26" i="79"/>
  <c r="E26" i="79"/>
  <c r="F26" i="79"/>
  <c r="G26" i="79"/>
  <c r="H26" i="79"/>
  <c r="I26" i="79"/>
  <c r="J26" i="79"/>
  <c r="K26" i="79"/>
  <c r="L26" i="79"/>
  <c r="M26" i="79"/>
  <c r="N26" i="79"/>
  <c r="B27" i="79"/>
  <c r="C27" i="79"/>
  <c r="D27" i="79"/>
  <c r="E27" i="79"/>
  <c r="F27" i="79"/>
  <c r="G27" i="79"/>
  <c r="H27" i="79"/>
  <c r="I27" i="79"/>
  <c r="J27" i="79"/>
  <c r="K27" i="79"/>
  <c r="L27" i="79"/>
  <c r="M27" i="79"/>
  <c r="N27" i="79"/>
  <c r="B28" i="79"/>
  <c r="C28" i="79"/>
  <c r="D28" i="79"/>
  <c r="E28" i="79"/>
  <c r="F28" i="79"/>
  <c r="G28" i="79"/>
  <c r="H28" i="79"/>
  <c r="I28" i="79"/>
  <c r="J28" i="79"/>
  <c r="K28" i="79"/>
  <c r="L28" i="79"/>
  <c r="M28" i="79"/>
  <c r="N28" i="79"/>
  <c r="B29" i="79"/>
  <c r="C29" i="79"/>
  <c r="D29" i="79"/>
  <c r="E29" i="79"/>
  <c r="F29" i="79"/>
  <c r="G29" i="79"/>
  <c r="H29" i="79"/>
  <c r="I29" i="79"/>
  <c r="J29" i="79"/>
  <c r="K29" i="79"/>
  <c r="L29" i="79"/>
  <c r="M29" i="79"/>
  <c r="N29" i="79"/>
  <c r="B30" i="79"/>
  <c r="C30" i="79"/>
  <c r="D30" i="79"/>
  <c r="E30" i="79"/>
  <c r="F30" i="79"/>
  <c r="G30" i="79"/>
  <c r="H30" i="79"/>
  <c r="I30" i="79"/>
  <c r="J30" i="79"/>
  <c r="K30" i="79"/>
  <c r="L30" i="79"/>
  <c r="M30" i="79"/>
  <c r="N30" i="79"/>
  <c r="F17" i="77"/>
  <c r="K17" i="77"/>
  <c r="L17" i="77"/>
  <c r="M17" i="77"/>
  <c r="N17" i="77"/>
  <c r="B20" i="77"/>
  <c r="C20" i="77"/>
  <c r="F20" i="77"/>
  <c r="G20" i="77"/>
  <c r="H20" i="77"/>
  <c r="I20" i="77"/>
  <c r="J20" i="77"/>
  <c r="L20" i="77"/>
  <c r="M20" i="77"/>
  <c r="N20" i="77"/>
  <c r="B21" i="77"/>
  <c r="C21" i="77"/>
  <c r="D21" i="77"/>
  <c r="E21" i="77"/>
  <c r="F21" i="77"/>
  <c r="G21" i="77"/>
  <c r="H21" i="77"/>
  <c r="I21" i="77"/>
  <c r="J21" i="77"/>
  <c r="K21" i="77"/>
  <c r="L21" i="77"/>
  <c r="M21" i="77"/>
  <c r="N21" i="77"/>
  <c r="B22" i="77"/>
  <c r="C22" i="77"/>
  <c r="D22" i="77"/>
  <c r="E22" i="77"/>
  <c r="F22" i="77"/>
  <c r="G22" i="77"/>
  <c r="H22" i="77"/>
  <c r="I22" i="77"/>
  <c r="J22" i="77"/>
  <c r="K22" i="77"/>
  <c r="L22" i="77"/>
  <c r="M22" i="77"/>
  <c r="N22" i="77"/>
  <c r="B23" i="77"/>
  <c r="C23" i="77"/>
  <c r="D23" i="77"/>
  <c r="E23" i="77"/>
  <c r="F23" i="77"/>
  <c r="G23" i="77"/>
  <c r="H23" i="77"/>
  <c r="I23" i="77"/>
  <c r="J23" i="77"/>
  <c r="K23" i="77"/>
  <c r="L23" i="77"/>
  <c r="M23" i="77"/>
  <c r="N23" i="77"/>
  <c r="B24" i="77"/>
  <c r="C24" i="77"/>
  <c r="D24" i="77"/>
  <c r="E24" i="77"/>
  <c r="F24" i="77"/>
  <c r="G24" i="77"/>
  <c r="H24" i="77"/>
  <c r="I24" i="77"/>
  <c r="J24" i="77"/>
  <c r="K24" i="77"/>
  <c r="L24" i="77"/>
  <c r="M24" i="77"/>
  <c r="N24" i="77"/>
  <c r="B25" i="77"/>
  <c r="C25" i="77"/>
  <c r="D25" i="77"/>
  <c r="E25" i="77"/>
  <c r="F25" i="77"/>
  <c r="G25" i="77"/>
  <c r="H25" i="77"/>
  <c r="I25" i="77"/>
  <c r="J25" i="77"/>
  <c r="K25" i="77"/>
  <c r="L25" i="77"/>
  <c r="M25" i="77"/>
  <c r="N25" i="77"/>
  <c r="B26" i="77"/>
  <c r="C26" i="77"/>
  <c r="D26" i="77"/>
  <c r="E26" i="77"/>
  <c r="F26" i="77"/>
  <c r="G26" i="77"/>
  <c r="H26" i="77"/>
  <c r="I26" i="77"/>
  <c r="J26" i="77"/>
  <c r="K26" i="77"/>
  <c r="L26" i="77"/>
  <c r="M26" i="77"/>
  <c r="N26" i="77"/>
  <c r="B27" i="77"/>
  <c r="C27" i="77"/>
  <c r="D27" i="77"/>
  <c r="E27" i="77"/>
  <c r="F27" i="77"/>
  <c r="G27" i="77"/>
  <c r="H27" i="77"/>
  <c r="I27" i="77"/>
  <c r="J27" i="77"/>
  <c r="K27" i="77"/>
  <c r="L27" i="77"/>
  <c r="M27" i="77"/>
  <c r="N27" i="77"/>
  <c r="B28" i="77"/>
  <c r="C28" i="77"/>
  <c r="D28" i="77"/>
  <c r="E28" i="77"/>
  <c r="F28" i="77"/>
  <c r="G28" i="77"/>
  <c r="H28" i="77"/>
  <c r="I28" i="77"/>
  <c r="J28" i="77"/>
  <c r="K28" i="77"/>
  <c r="L28" i="77"/>
  <c r="M28" i="77"/>
  <c r="N28" i="77"/>
  <c r="B29" i="77"/>
  <c r="C29" i="77"/>
  <c r="D29" i="77"/>
  <c r="E29" i="77"/>
  <c r="F29" i="77"/>
  <c r="G29" i="77"/>
  <c r="H29" i="77"/>
  <c r="I29" i="77"/>
  <c r="J29" i="77"/>
  <c r="K29" i="77"/>
  <c r="L29" i="77"/>
  <c r="M29" i="77"/>
  <c r="N29" i="77"/>
  <c r="B30" i="77"/>
  <c r="C30" i="77"/>
  <c r="D30" i="77"/>
  <c r="E30" i="77"/>
  <c r="F30" i="77"/>
  <c r="G30" i="77"/>
  <c r="H30" i="77"/>
  <c r="I30" i="77"/>
  <c r="J30" i="77"/>
  <c r="K30" i="77"/>
  <c r="L30" i="77"/>
  <c r="M30" i="77"/>
  <c r="N30" i="77"/>
  <c r="F17" i="76"/>
  <c r="K17" i="76"/>
  <c r="L17" i="76"/>
  <c r="M17" i="76"/>
  <c r="N17" i="76"/>
  <c r="B20" i="76"/>
  <c r="C20" i="76"/>
  <c r="F20" i="76"/>
  <c r="G20" i="76"/>
  <c r="H20" i="76"/>
  <c r="I20" i="76"/>
  <c r="J20" i="76"/>
  <c r="L20" i="76"/>
  <c r="M20" i="76"/>
  <c r="N20" i="76"/>
  <c r="B21" i="76"/>
  <c r="C21" i="76"/>
  <c r="D21" i="76"/>
  <c r="E21" i="76"/>
  <c r="F21" i="76"/>
  <c r="G21" i="76"/>
  <c r="H21" i="76"/>
  <c r="I21" i="76"/>
  <c r="J21" i="76"/>
  <c r="K21" i="76"/>
  <c r="L21" i="76"/>
  <c r="M21" i="76"/>
  <c r="N21" i="76"/>
  <c r="B22" i="76"/>
  <c r="C22" i="76"/>
  <c r="D22" i="76"/>
  <c r="E22" i="76"/>
  <c r="F22" i="76"/>
  <c r="G22" i="76"/>
  <c r="H22" i="76"/>
  <c r="I22" i="76"/>
  <c r="J22" i="76"/>
  <c r="K22" i="76"/>
  <c r="L22" i="76"/>
  <c r="M22" i="76"/>
  <c r="N22" i="76"/>
  <c r="B23" i="76"/>
  <c r="C23" i="76"/>
  <c r="D23" i="76"/>
  <c r="E23" i="76"/>
  <c r="F23" i="76"/>
  <c r="G23" i="76"/>
  <c r="H23" i="76"/>
  <c r="I23" i="76"/>
  <c r="J23" i="76"/>
  <c r="K23" i="76"/>
  <c r="L23" i="76"/>
  <c r="M23" i="76"/>
  <c r="N23" i="76"/>
  <c r="B24" i="76"/>
  <c r="C24" i="76"/>
  <c r="D24" i="76"/>
  <c r="E24" i="76"/>
  <c r="F24" i="76"/>
  <c r="G24" i="76"/>
  <c r="H24" i="76"/>
  <c r="I24" i="76"/>
  <c r="J24" i="76"/>
  <c r="K24" i="76"/>
  <c r="L24" i="76"/>
  <c r="M24" i="76"/>
  <c r="N24" i="76"/>
  <c r="B25" i="76"/>
  <c r="C25" i="76"/>
  <c r="D25" i="76"/>
  <c r="E25" i="76"/>
  <c r="F25" i="76"/>
  <c r="G25" i="76"/>
  <c r="H25" i="76"/>
  <c r="I25" i="76"/>
  <c r="J25" i="76"/>
  <c r="K25" i="76"/>
  <c r="L25" i="76"/>
  <c r="M25" i="76"/>
  <c r="N25" i="76"/>
  <c r="B26" i="76"/>
  <c r="C26" i="76"/>
  <c r="D26" i="76"/>
  <c r="E26" i="76"/>
  <c r="F26" i="76"/>
  <c r="G26" i="76"/>
  <c r="H26" i="76"/>
  <c r="I26" i="76"/>
  <c r="J26" i="76"/>
  <c r="K26" i="76"/>
  <c r="L26" i="76"/>
  <c r="M26" i="76"/>
  <c r="N26" i="76"/>
  <c r="B27" i="76"/>
  <c r="C27" i="76"/>
  <c r="D27" i="76"/>
  <c r="E27" i="76"/>
  <c r="F27" i="76"/>
  <c r="G27" i="76"/>
  <c r="H27" i="76"/>
  <c r="I27" i="76"/>
  <c r="J27" i="76"/>
  <c r="K27" i="76"/>
  <c r="L27" i="76"/>
  <c r="M27" i="76"/>
  <c r="N27" i="76"/>
  <c r="B28" i="76"/>
  <c r="C28" i="76"/>
  <c r="D28" i="76"/>
  <c r="E28" i="76"/>
  <c r="F28" i="76"/>
  <c r="G28" i="76"/>
  <c r="H28" i="76"/>
  <c r="I28" i="76"/>
  <c r="J28" i="76"/>
  <c r="K28" i="76"/>
  <c r="L28" i="76"/>
  <c r="M28" i="76"/>
  <c r="N28" i="76"/>
  <c r="B29" i="76"/>
  <c r="C29" i="76"/>
  <c r="D29" i="76"/>
  <c r="E29" i="76"/>
  <c r="F29" i="76"/>
  <c r="G29" i="76"/>
  <c r="H29" i="76"/>
  <c r="I29" i="76"/>
  <c r="J29" i="76"/>
  <c r="K29" i="76"/>
  <c r="L29" i="76"/>
  <c r="M29" i="76"/>
  <c r="N29" i="76"/>
  <c r="B30" i="76"/>
  <c r="C30" i="76"/>
  <c r="D30" i="76"/>
  <c r="E30" i="76"/>
  <c r="F30" i="76"/>
  <c r="G30" i="76"/>
  <c r="H30" i="76"/>
  <c r="I30" i="76"/>
  <c r="J30" i="76"/>
  <c r="K30" i="76"/>
  <c r="L30" i="76"/>
  <c r="M30" i="76"/>
  <c r="N30" i="76"/>
  <c r="F17" i="74"/>
  <c r="K17" i="74"/>
  <c r="L17" i="74"/>
  <c r="M17" i="74"/>
  <c r="N17" i="74"/>
  <c r="B20" i="74"/>
  <c r="C20" i="74"/>
  <c r="F20" i="74"/>
  <c r="G20" i="74"/>
  <c r="H20" i="74"/>
  <c r="I20" i="74"/>
  <c r="J20" i="74"/>
  <c r="L20" i="74"/>
  <c r="M20" i="74"/>
  <c r="N20" i="74"/>
  <c r="B21" i="74"/>
  <c r="C21" i="74"/>
  <c r="D21" i="74"/>
  <c r="E21" i="74"/>
  <c r="F21" i="74"/>
  <c r="G21" i="74"/>
  <c r="H21" i="74"/>
  <c r="I21" i="74"/>
  <c r="J21" i="74"/>
  <c r="K21" i="74"/>
  <c r="L21" i="74"/>
  <c r="M21" i="74"/>
  <c r="N21" i="74"/>
  <c r="B22" i="74"/>
  <c r="C22" i="74"/>
  <c r="D22" i="74"/>
  <c r="E22" i="74"/>
  <c r="F22" i="74"/>
  <c r="G22" i="74"/>
  <c r="H22" i="74"/>
  <c r="I22" i="74"/>
  <c r="J22" i="74"/>
  <c r="K22" i="74"/>
  <c r="L22" i="74"/>
  <c r="M22" i="74"/>
  <c r="N22" i="74"/>
  <c r="B23" i="74"/>
  <c r="C23" i="74"/>
  <c r="D23" i="74"/>
  <c r="E23" i="74"/>
  <c r="F23" i="74"/>
  <c r="G23" i="74"/>
  <c r="H23" i="74"/>
  <c r="I23" i="74"/>
  <c r="J23" i="74"/>
  <c r="K23" i="74"/>
  <c r="L23" i="74"/>
  <c r="M23" i="74"/>
  <c r="N23" i="74"/>
  <c r="B24" i="74"/>
  <c r="C24" i="74"/>
  <c r="D24" i="74"/>
  <c r="E24" i="74"/>
  <c r="F24" i="74"/>
  <c r="G24" i="74"/>
  <c r="H24" i="74"/>
  <c r="I24" i="74"/>
  <c r="J24" i="74"/>
  <c r="K24" i="74"/>
  <c r="L24" i="74"/>
  <c r="M24" i="74"/>
  <c r="N24" i="74"/>
  <c r="B25" i="74"/>
  <c r="C25" i="74"/>
  <c r="D25" i="74"/>
  <c r="E25" i="74"/>
  <c r="F25" i="74"/>
  <c r="G25" i="74"/>
  <c r="H25" i="74"/>
  <c r="I25" i="74"/>
  <c r="J25" i="74"/>
  <c r="K25" i="74"/>
  <c r="L25" i="74"/>
  <c r="M25" i="74"/>
  <c r="N25" i="74"/>
  <c r="B26" i="74"/>
  <c r="C26" i="74"/>
  <c r="D26" i="74"/>
  <c r="E26" i="74"/>
  <c r="F26" i="74"/>
  <c r="G26" i="74"/>
  <c r="H26" i="74"/>
  <c r="I26" i="74"/>
  <c r="J26" i="74"/>
  <c r="K26" i="74"/>
  <c r="L26" i="74"/>
  <c r="M26" i="74"/>
  <c r="N26" i="74"/>
  <c r="B27" i="74"/>
  <c r="C27" i="74"/>
  <c r="D27" i="74"/>
  <c r="E27" i="74"/>
  <c r="F27" i="74"/>
  <c r="G27" i="74"/>
  <c r="H27" i="74"/>
  <c r="I27" i="74"/>
  <c r="J27" i="74"/>
  <c r="K27" i="74"/>
  <c r="L27" i="74"/>
  <c r="M27" i="74"/>
  <c r="N27" i="74"/>
  <c r="B28" i="74"/>
  <c r="C28" i="74"/>
  <c r="D28" i="74"/>
  <c r="E28" i="74"/>
  <c r="F28" i="74"/>
  <c r="G28" i="74"/>
  <c r="H28" i="74"/>
  <c r="I28" i="74"/>
  <c r="J28" i="74"/>
  <c r="K28" i="74"/>
  <c r="L28" i="74"/>
  <c r="M28" i="74"/>
  <c r="N28" i="74"/>
  <c r="B29" i="74"/>
  <c r="C29" i="74"/>
  <c r="D29" i="74"/>
  <c r="E29" i="74"/>
  <c r="F29" i="74"/>
  <c r="G29" i="74"/>
  <c r="H29" i="74"/>
  <c r="I29" i="74"/>
  <c r="J29" i="74"/>
  <c r="K29" i="74"/>
  <c r="L29" i="74"/>
  <c r="M29" i="74"/>
  <c r="N29" i="74"/>
  <c r="B30" i="74"/>
  <c r="C30" i="74"/>
  <c r="D30" i="74"/>
  <c r="E30" i="74"/>
  <c r="F30" i="74"/>
  <c r="G30" i="74"/>
  <c r="H30" i="74"/>
  <c r="I30" i="74"/>
  <c r="J30" i="74"/>
  <c r="K30" i="74"/>
  <c r="L30" i="74"/>
  <c r="M30" i="74"/>
  <c r="N30" i="74"/>
  <c r="F17" i="72"/>
  <c r="K17" i="72"/>
  <c r="L17" i="72"/>
  <c r="M17" i="72"/>
  <c r="N17" i="72"/>
  <c r="B20" i="72"/>
  <c r="C20" i="72"/>
  <c r="F20" i="72"/>
  <c r="G20" i="72"/>
  <c r="H20" i="72"/>
  <c r="I20" i="72"/>
  <c r="J20" i="72"/>
  <c r="L20" i="72"/>
  <c r="M20" i="72"/>
  <c r="N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N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N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N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N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N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N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N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N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N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N30" i="72"/>
  <c r="J20" i="17"/>
  <c r="N21" i="17"/>
  <c r="N22" i="17"/>
  <c r="N23" i="17"/>
  <c r="N24" i="17"/>
  <c r="N25" i="17"/>
  <c r="N26" i="17"/>
  <c r="N27" i="17"/>
  <c r="N28" i="17"/>
  <c r="N29" i="17"/>
  <c r="N30" i="17"/>
  <c r="N20" i="17"/>
  <c r="M21" i="17"/>
  <c r="M22" i="17"/>
  <c r="M23" i="17"/>
  <c r="M24" i="17"/>
  <c r="M25" i="17"/>
  <c r="M26" i="17"/>
  <c r="M27" i="17"/>
  <c r="M28" i="17"/>
  <c r="M29" i="17"/>
  <c r="M30" i="17"/>
  <c r="M20" i="17"/>
  <c r="L22" i="17"/>
  <c r="L23" i="17"/>
  <c r="L24" i="17"/>
  <c r="L25" i="17"/>
  <c r="L26" i="17"/>
  <c r="L27" i="17"/>
  <c r="L28" i="17"/>
  <c r="L29" i="17"/>
  <c r="L30" i="17"/>
  <c r="L21" i="17"/>
  <c r="L20" i="17"/>
  <c r="K22" i="17"/>
  <c r="K23" i="17"/>
  <c r="K24" i="17"/>
  <c r="K25" i="17"/>
  <c r="K26" i="17"/>
  <c r="K27" i="17"/>
  <c r="K28" i="17"/>
  <c r="K29" i="17"/>
  <c r="K30" i="17"/>
  <c r="K21" i="17"/>
  <c r="J22" i="17"/>
  <c r="J23" i="17"/>
  <c r="J24" i="17"/>
  <c r="J25" i="17"/>
  <c r="J26" i="17"/>
  <c r="J27" i="17"/>
  <c r="J28" i="17"/>
  <c r="J29" i="17"/>
  <c r="J30" i="17"/>
  <c r="J21" i="17"/>
  <c r="I21" i="17"/>
  <c r="I22" i="17"/>
  <c r="I23" i="17"/>
  <c r="I24" i="17"/>
  <c r="I25" i="17"/>
  <c r="I26" i="17"/>
  <c r="I27" i="17"/>
  <c r="I28" i="17"/>
  <c r="I29" i="17"/>
  <c r="I30" i="17"/>
  <c r="H21" i="17"/>
  <c r="H22" i="17"/>
  <c r="H23" i="17"/>
  <c r="H24" i="17"/>
  <c r="H25" i="17"/>
  <c r="H26" i="17"/>
  <c r="H27" i="17"/>
  <c r="H28" i="17"/>
  <c r="H29" i="17"/>
  <c r="H30" i="17"/>
  <c r="G21" i="17"/>
  <c r="G22" i="17"/>
  <c r="G23" i="17"/>
  <c r="G24" i="17"/>
  <c r="G25" i="17"/>
  <c r="G26" i="17"/>
  <c r="G27" i="17"/>
  <c r="G28" i="17"/>
  <c r="G29" i="17"/>
  <c r="G30" i="17"/>
  <c r="I20" i="17"/>
  <c r="E23" i="17"/>
  <c r="E24" i="17"/>
  <c r="E25" i="17"/>
  <c r="E26" i="17"/>
  <c r="E27" i="17"/>
  <c r="E28" i="17"/>
  <c r="E29" i="17"/>
  <c r="E30" i="17"/>
  <c r="E22" i="17"/>
  <c r="E21" i="17"/>
  <c r="H20" i="17"/>
  <c r="G20" i="17"/>
  <c r="F21" i="17"/>
  <c r="F22" i="17"/>
  <c r="F23" i="17"/>
  <c r="F24" i="17"/>
  <c r="F25" i="17"/>
  <c r="F26" i="17"/>
  <c r="F27" i="17"/>
  <c r="F28" i="17"/>
  <c r="F29" i="17"/>
  <c r="F30" i="17"/>
  <c r="F20" i="17"/>
  <c r="D22" i="17"/>
  <c r="D23" i="17"/>
  <c r="D24" i="17"/>
  <c r="D25" i="17"/>
  <c r="D26" i="17"/>
  <c r="D27" i="17"/>
  <c r="D28" i="17"/>
  <c r="D29" i="17"/>
  <c r="D30" i="17"/>
  <c r="D21" i="17"/>
  <c r="C30" i="17"/>
  <c r="C29" i="17"/>
  <c r="C28" i="17"/>
  <c r="C27" i="17"/>
  <c r="C26" i="17"/>
  <c r="C25" i="17"/>
  <c r="C24" i="17"/>
  <c r="C23" i="17"/>
  <c r="C22" i="17"/>
  <c r="C21" i="17"/>
  <c r="C20" i="17"/>
  <c r="B30" i="17"/>
  <c r="B29" i="17"/>
  <c r="B28" i="17"/>
  <c r="B27" i="17"/>
  <c r="B26" i="17"/>
  <c r="B25" i="17"/>
  <c r="B24" i="17"/>
  <c r="B23" i="17"/>
  <c r="B22" i="17"/>
  <c r="B21" i="17"/>
  <c r="B20" i="17"/>
  <c r="L17" i="17"/>
  <c r="M17" i="17"/>
  <c r="N17" i="17"/>
  <c r="K17" i="17"/>
  <c r="F17" i="17"/>
  <c r="J20" i="55"/>
  <c r="N21" i="55"/>
  <c r="N22" i="55"/>
  <c r="N23" i="55"/>
  <c r="N24" i="55"/>
  <c r="N25" i="55"/>
  <c r="N26" i="55"/>
  <c r="N27" i="55"/>
  <c r="N28" i="55"/>
  <c r="N29" i="55"/>
  <c r="N30" i="55"/>
  <c r="N20" i="55"/>
  <c r="M21" i="55"/>
  <c r="M22" i="55"/>
  <c r="M23" i="55"/>
  <c r="M24" i="55"/>
  <c r="M25" i="55"/>
  <c r="M26" i="55"/>
  <c r="M27" i="55"/>
  <c r="M28" i="55"/>
  <c r="M29" i="55"/>
  <c r="M30" i="55"/>
  <c r="M20" i="55"/>
  <c r="L22" i="55"/>
  <c r="L23" i="55"/>
  <c r="L24" i="55"/>
  <c r="L25" i="55"/>
  <c r="L26" i="55"/>
  <c r="L27" i="55"/>
  <c r="L28" i="55"/>
  <c r="L29" i="55"/>
  <c r="L30" i="55"/>
  <c r="L21" i="55"/>
  <c r="L20" i="55"/>
  <c r="K22" i="55"/>
  <c r="K23" i="55"/>
  <c r="K24" i="55"/>
  <c r="K25" i="55"/>
  <c r="K26" i="55"/>
  <c r="K27" i="55"/>
  <c r="K28" i="55"/>
  <c r="K29" i="55"/>
  <c r="K30" i="55"/>
  <c r="K21" i="55"/>
  <c r="J22" i="55"/>
  <c r="J23" i="55"/>
  <c r="J24" i="55"/>
  <c r="J25" i="55"/>
  <c r="J26" i="55"/>
  <c r="J27" i="55"/>
  <c r="J28" i="55"/>
  <c r="J29" i="55"/>
  <c r="J30" i="55"/>
  <c r="J21" i="55"/>
  <c r="I21" i="55"/>
  <c r="I22" i="55"/>
  <c r="I23" i="55"/>
  <c r="I24" i="55"/>
  <c r="I25" i="55"/>
  <c r="I26" i="55"/>
  <c r="I27" i="55"/>
  <c r="I28" i="55"/>
  <c r="I29" i="55"/>
  <c r="I30" i="55"/>
  <c r="H21" i="55"/>
  <c r="H22" i="55"/>
  <c r="H23" i="55"/>
  <c r="H24" i="55"/>
  <c r="H25" i="55"/>
  <c r="H26" i="55"/>
  <c r="H27" i="55"/>
  <c r="H28" i="55"/>
  <c r="H29" i="55"/>
  <c r="H30" i="55"/>
  <c r="G21" i="55"/>
  <c r="G22" i="55"/>
  <c r="G23" i="55"/>
  <c r="G24" i="55"/>
  <c r="G25" i="55"/>
  <c r="G26" i="55"/>
  <c r="G27" i="55"/>
  <c r="G28" i="55"/>
  <c r="G29" i="55"/>
  <c r="G30" i="55"/>
  <c r="I20" i="55"/>
  <c r="E23" i="55"/>
  <c r="E24" i="55"/>
  <c r="E25" i="55"/>
  <c r="E26" i="55"/>
  <c r="E27" i="55"/>
  <c r="E28" i="55"/>
  <c r="E29" i="55"/>
  <c r="E30" i="55"/>
  <c r="E22" i="55"/>
  <c r="E21" i="55"/>
  <c r="H20" i="55"/>
  <c r="G20" i="55"/>
  <c r="F21" i="55"/>
  <c r="F22" i="55"/>
  <c r="F23" i="55"/>
  <c r="F24" i="55"/>
  <c r="F25" i="55"/>
  <c r="F26" i="55"/>
  <c r="F27" i="55"/>
  <c r="F28" i="55"/>
  <c r="F29" i="55"/>
  <c r="F30" i="55"/>
  <c r="F20" i="55"/>
  <c r="D22" i="55"/>
  <c r="D23" i="55"/>
  <c r="D24" i="55"/>
  <c r="D25" i="55"/>
  <c r="D26" i="55"/>
  <c r="D27" i="55"/>
  <c r="D28" i="55"/>
  <c r="D29" i="55"/>
  <c r="D30" i="55"/>
  <c r="D21" i="55"/>
  <c r="C30" i="55"/>
  <c r="C29" i="55"/>
  <c r="C28" i="55"/>
  <c r="C27" i="55"/>
  <c r="C26" i="55"/>
  <c r="C25" i="55"/>
  <c r="C24" i="55"/>
  <c r="C23" i="55"/>
  <c r="C22" i="55"/>
  <c r="C21" i="55"/>
  <c r="C20" i="55"/>
  <c r="B30" i="55"/>
  <c r="B29" i="55"/>
  <c r="B28" i="55"/>
  <c r="B27" i="55"/>
  <c r="B26" i="55"/>
  <c r="B25" i="55"/>
  <c r="B24" i="55"/>
  <c r="B23" i="55"/>
  <c r="B22" i="55"/>
  <c r="B21" i="55"/>
  <c r="B20" i="55"/>
  <c r="L17" i="55"/>
  <c r="M17" i="55"/>
  <c r="N17" i="55"/>
  <c r="K17" i="55"/>
  <c r="F17" i="55"/>
  <c r="J20" i="56"/>
  <c r="N21" i="56"/>
  <c r="N22" i="56"/>
  <c r="N23" i="56"/>
  <c r="N24" i="56"/>
  <c r="N25" i="56"/>
  <c r="N26" i="56"/>
  <c r="N27" i="56"/>
  <c r="N28" i="56"/>
  <c r="N29" i="56"/>
  <c r="N30" i="56"/>
  <c r="N20" i="56"/>
  <c r="M21" i="56"/>
  <c r="M22" i="56"/>
  <c r="M23" i="56"/>
  <c r="M24" i="56"/>
  <c r="M25" i="56"/>
  <c r="M26" i="56"/>
  <c r="M27" i="56"/>
  <c r="M28" i="56"/>
  <c r="M29" i="56"/>
  <c r="M30" i="56"/>
  <c r="M20" i="56"/>
  <c r="L22" i="56"/>
  <c r="L23" i="56"/>
  <c r="L24" i="56"/>
  <c r="L25" i="56"/>
  <c r="L26" i="56"/>
  <c r="L27" i="56"/>
  <c r="L28" i="56"/>
  <c r="L29" i="56"/>
  <c r="L30" i="56"/>
  <c r="L21" i="56"/>
  <c r="L20" i="56"/>
  <c r="K22" i="56"/>
  <c r="K23" i="56"/>
  <c r="K24" i="56"/>
  <c r="K25" i="56"/>
  <c r="K26" i="56"/>
  <c r="K27" i="56"/>
  <c r="K28" i="56"/>
  <c r="K29" i="56"/>
  <c r="K30" i="56"/>
  <c r="K21" i="56"/>
  <c r="J22" i="56"/>
  <c r="J23" i="56"/>
  <c r="J24" i="56"/>
  <c r="J25" i="56"/>
  <c r="J26" i="56"/>
  <c r="J27" i="56"/>
  <c r="J28" i="56"/>
  <c r="J29" i="56"/>
  <c r="J30" i="56"/>
  <c r="J21" i="56"/>
  <c r="I21" i="56"/>
  <c r="I22" i="56"/>
  <c r="I23" i="56"/>
  <c r="I24" i="56"/>
  <c r="I25" i="56"/>
  <c r="I26" i="56"/>
  <c r="I27" i="56"/>
  <c r="I28" i="56"/>
  <c r="I29" i="56"/>
  <c r="I30" i="56"/>
  <c r="H21" i="56"/>
  <c r="H22" i="56"/>
  <c r="H23" i="56"/>
  <c r="H24" i="56"/>
  <c r="H25" i="56"/>
  <c r="H26" i="56"/>
  <c r="H27" i="56"/>
  <c r="H28" i="56"/>
  <c r="H29" i="56"/>
  <c r="H30" i="56"/>
  <c r="G21" i="56"/>
  <c r="G22" i="56"/>
  <c r="G23" i="56"/>
  <c r="G24" i="56"/>
  <c r="G25" i="56"/>
  <c r="G26" i="56"/>
  <c r="G27" i="56"/>
  <c r="G28" i="56"/>
  <c r="G29" i="56"/>
  <c r="G30" i="56"/>
  <c r="I20" i="56"/>
  <c r="E23" i="56"/>
  <c r="E24" i="56"/>
  <c r="E25" i="56"/>
  <c r="E26" i="56"/>
  <c r="E27" i="56"/>
  <c r="E28" i="56"/>
  <c r="E29" i="56"/>
  <c r="E30" i="56"/>
  <c r="E22" i="56"/>
  <c r="E21" i="56"/>
  <c r="H20" i="56"/>
  <c r="G20" i="56"/>
  <c r="F21" i="56"/>
  <c r="F22" i="56"/>
  <c r="F23" i="56"/>
  <c r="F24" i="56"/>
  <c r="F25" i="56"/>
  <c r="F26" i="56"/>
  <c r="F27" i="56"/>
  <c r="F28" i="56"/>
  <c r="F29" i="56"/>
  <c r="F30" i="56"/>
  <c r="F20" i="56"/>
  <c r="D22" i="56"/>
  <c r="D23" i="56"/>
  <c r="D24" i="56"/>
  <c r="D25" i="56"/>
  <c r="D26" i="56"/>
  <c r="D27" i="56"/>
  <c r="D28" i="56"/>
  <c r="D29" i="56"/>
  <c r="D30" i="56"/>
  <c r="D21" i="56"/>
  <c r="C30" i="56"/>
  <c r="C29" i="56"/>
  <c r="C28" i="56"/>
  <c r="C27" i="56"/>
  <c r="C26" i="56"/>
  <c r="C25" i="56"/>
  <c r="C24" i="56"/>
  <c r="C23" i="56"/>
  <c r="C22" i="56"/>
  <c r="C21" i="56"/>
  <c r="C20" i="56"/>
  <c r="B30" i="56"/>
  <c r="B29" i="56"/>
  <c r="B28" i="56"/>
  <c r="B27" i="56"/>
  <c r="B26" i="56"/>
  <c r="B25" i="56"/>
  <c r="B24" i="56"/>
  <c r="B23" i="56"/>
  <c r="B22" i="56"/>
  <c r="B21" i="56"/>
  <c r="B20" i="56"/>
  <c r="L17" i="56"/>
  <c r="M17" i="56"/>
  <c r="N17" i="56"/>
  <c r="K17" i="56"/>
  <c r="F17" i="56"/>
  <c r="F46" i="54"/>
  <c r="F47" i="54" s="1"/>
  <c r="F48" i="54" s="1"/>
  <c r="I46" i="54"/>
  <c r="I47" i="54" s="1"/>
  <c r="I48" i="54" s="1"/>
  <c r="E46" i="54"/>
  <c r="E47" i="54" s="1"/>
  <c r="E48" i="54" s="1"/>
  <c r="H46" i="54"/>
  <c r="H47" i="54" s="1"/>
  <c r="H48" i="54" s="1"/>
  <c r="D46" i="54"/>
  <c r="D47" i="54" s="1"/>
  <c r="D48" i="54" s="1"/>
  <c r="G46" i="54"/>
  <c r="G47" i="54" s="1"/>
  <c r="G48" i="54" s="1"/>
  <c r="L5" i="54"/>
  <c r="K5" i="54"/>
  <c r="J5" i="54"/>
  <c r="J20" i="57"/>
  <c r="N21" i="57"/>
  <c r="N22" i="57"/>
  <c r="N23" i="57"/>
  <c r="N24" i="57"/>
  <c r="N25" i="57"/>
  <c r="N26" i="57"/>
  <c r="N27" i="57"/>
  <c r="N28" i="57"/>
  <c r="N29" i="57"/>
  <c r="N30" i="57"/>
  <c r="N20" i="57"/>
  <c r="M21" i="57"/>
  <c r="M22" i="57"/>
  <c r="M23" i="57"/>
  <c r="M24" i="57"/>
  <c r="M25" i="57"/>
  <c r="M26" i="57"/>
  <c r="M27" i="57"/>
  <c r="M28" i="57"/>
  <c r="M29" i="57"/>
  <c r="M30" i="57"/>
  <c r="M20" i="57"/>
  <c r="L22" i="57"/>
  <c r="L23" i="57"/>
  <c r="L24" i="57"/>
  <c r="L25" i="57"/>
  <c r="L26" i="57"/>
  <c r="L27" i="57"/>
  <c r="L28" i="57"/>
  <c r="L29" i="57"/>
  <c r="L30" i="57"/>
  <c r="L21" i="57"/>
  <c r="L20" i="57"/>
  <c r="K22" i="57"/>
  <c r="K23" i="57"/>
  <c r="K24" i="57"/>
  <c r="K25" i="57"/>
  <c r="K26" i="57"/>
  <c r="K27" i="57"/>
  <c r="K28" i="57"/>
  <c r="K29" i="57"/>
  <c r="K30" i="57"/>
  <c r="K21" i="57"/>
  <c r="J22" i="57"/>
  <c r="J23" i="57"/>
  <c r="J24" i="57"/>
  <c r="J25" i="57"/>
  <c r="J26" i="57"/>
  <c r="J27" i="57"/>
  <c r="J28" i="57"/>
  <c r="J29" i="57"/>
  <c r="J30" i="57"/>
  <c r="J21" i="57"/>
  <c r="I21" i="57"/>
  <c r="I22" i="57"/>
  <c r="I23" i="57"/>
  <c r="I24" i="57"/>
  <c r="I25" i="57"/>
  <c r="I26" i="57"/>
  <c r="I27" i="57"/>
  <c r="I28" i="57"/>
  <c r="I29" i="57"/>
  <c r="I30" i="57"/>
  <c r="H21" i="57"/>
  <c r="H22" i="57"/>
  <c r="H23" i="57"/>
  <c r="H24" i="57"/>
  <c r="H25" i="57"/>
  <c r="H26" i="57"/>
  <c r="H27" i="57"/>
  <c r="H28" i="57"/>
  <c r="H29" i="57"/>
  <c r="H30" i="57"/>
  <c r="G21" i="57"/>
  <c r="G22" i="57"/>
  <c r="G23" i="57"/>
  <c r="G24" i="57"/>
  <c r="G25" i="57"/>
  <c r="G26" i="57"/>
  <c r="G27" i="57"/>
  <c r="G28" i="57"/>
  <c r="G29" i="57"/>
  <c r="G30" i="57"/>
  <c r="I20" i="57"/>
  <c r="E23" i="57"/>
  <c r="E24" i="57"/>
  <c r="E25" i="57"/>
  <c r="E26" i="57"/>
  <c r="E27" i="57"/>
  <c r="E28" i="57"/>
  <c r="E29" i="57"/>
  <c r="E30" i="57"/>
  <c r="E22" i="57"/>
  <c r="E21" i="57"/>
  <c r="H20" i="57"/>
  <c r="G20" i="57"/>
  <c r="F21" i="57"/>
  <c r="F22" i="57"/>
  <c r="F23" i="57"/>
  <c r="F24" i="57"/>
  <c r="F25" i="57"/>
  <c r="F26" i="57"/>
  <c r="F27" i="57"/>
  <c r="F28" i="57"/>
  <c r="F29" i="57"/>
  <c r="F30" i="57"/>
  <c r="F20" i="57"/>
  <c r="D22" i="57"/>
  <c r="D23" i="57"/>
  <c r="D24" i="57"/>
  <c r="D25" i="57"/>
  <c r="D26" i="57"/>
  <c r="D27" i="57"/>
  <c r="D28" i="57"/>
  <c r="D29" i="57"/>
  <c r="D30" i="57"/>
  <c r="D21" i="57"/>
  <c r="C30" i="57"/>
  <c r="C29" i="57"/>
  <c r="C28" i="57"/>
  <c r="C27" i="57"/>
  <c r="C26" i="57"/>
  <c r="C25" i="57"/>
  <c r="C24" i="57"/>
  <c r="C23" i="57"/>
  <c r="C22" i="57"/>
  <c r="C21" i="57"/>
  <c r="C20" i="57"/>
  <c r="B30" i="57"/>
  <c r="B29" i="57"/>
  <c r="B28" i="57"/>
  <c r="B27" i="57"/>
  <c r="B26" i="57"/>
  <c r="B25" i="57"/>
  <c r="B24" i="57"/>
  <c r="B23" i="57"/>
  <c r="B22" i="57"/>
  <c r="B21" i="57"/>
  <c r="B20" i="57"/>
  <c r="L17" i="57"/>
  <c r="M17" i="57"/>
  <c r="N17" i="57"/>
  <c r="K17" i="57"/>
  <c r="F17" i="57"/>
  <c r="J20" i="58"/>
  <c r="N21" i="58"/>
  <c r="N22" i="58"/>
  <c r="N23" i="58"/>
  <c r="N24" i="58"/>
  <c r="N25" i="58"/>
  <c r="N26" i="58"/>
  <c r="N27" i="58"/>
  <c r="N28" i="58"/>
  <c r="N29" i="58"/>
  <c r="N30" i="58"/>
  <c r="N20" i="58"/>
  <c r="M21" i="58"/>
  <c r="M22" i="58"/>
  <c r="M23" i="58"/>
  <c r="M24" i="58"/>
  <c r="M25" i="58"/>
  <c r="M26" i="58"/>
  <c r="M27" i="58"/>
  <c r="M28" i="58"/>
  <c r="M29" i="58"/>
  <c r="M30" i="58"/>
  <c r="M20" i="58"/>
  <c r="L22" i="58"/>
  <c r="L23" i="58"/>
  <c r="L24" i="58"/>
  <c r="L25" i="58"/>
  <c r="L26" i="58"/>
  <c r="L27" i="58"/>
  <c r="L28" i="58"/>
  <c r="L29" i="58"/>
  <c r="L30" i="58"/>
  <c r="L21" i="58"/>
  <c r="L20" i="58"/>
  <c r="K22" i="58"/>
  <c r="K23" i="58"/>
  <c r="K24" i="58"/>
  <c r="K25" i="58"/>
  <c r="K26" i="58"/>
  <c r="K27" i="58"/>
  <c r="K28" i="58"/>
  <c r="K29" i="58"/>
  <c r="K30" i="58"/>
  <c r="K21" i="58"/>
  <c r="J22" i="58"/>
  <c r="J23" i="58"/>
  <c r="J24" i="58"/>
  <c r="J25" i="58"/>
  <c r="J26" i="58"/>
  <c r="J27" i="58"/>
  <c r="J28" i="58"/>
  <c r="J29" i="58"/>
  <c r="J30" i="58"/>
  <c r="J21" i="58"/>
  <c r="I21" i="58"/>
  <c r="I22" i="58"/>
  <c r="I23" i="58"/>
  <c r="I24" i="58"/>
  <c r="I25" i="58"/>
  <c r="I26" i="58"/>
  <c r="I27" i="58"/>
  <c r="I28" i="58"/>
  <c r="I29" i="58"/>
  <c r="I30" i="58"/>
  <c r="H21" i="58"/>
  <c r="H22" i="58"/>
  <c r="H23" i="58"/>
  <c r="H24" i="58"/>
  <c r="H25" i="58"/>
  <c r="H26" i="58"/>
  <c r="H27" i="58"/>
  <c r="H28" i="58"/>
  <c r="H29" i="58"/>
  <c r="H30" i="58"/>
  <c r="G21" i="58"/>
  <c r="G22" i="58"/>
  <c r="G23" i="58"/>
  <c r="G24" i="58"/>
  <c r="G25" i="58"/>
  <c r="G26" i="58"/>
  <c r="G27" i="58"/>
  <c r="G28" i="58"/>
  <c r="G29" i="58"/>
  <c r="G30" i="58"/>
  <c r="I20" i="58"/>
  <c r="E23" i="58"/>
  <c r="E24" i="58"/>
  <c r="E25" i="58"/>
  <c r="E26" i="58"/>
  <c r="E27" i="58"/>
  <c r="E28" i="58"/>
  <c r="E29" i="58"/>
  <c r="E30" i="58"/>
  <c r="E22" i="58"/>
  <c r="E21" i="58"/>
  <c r="H20" i="58"/>
  <c r="G20" i="58"/>
  <c r="F21" i="58"/>
  <c r="F22" i="58"/>
  <c r="F23" i="58"/>
  <c r="F24" i="58"/>
  <c r="F25" i="58"/>
  <c r="F26" i="58"/>
  <c r="F27" i="58"/>
  <c r="F28" i="58"/>
  <c r="F29" i="58"/>
  <c r="F30" i="58"/>
  <c r="F20" i="58"/>
  <c r="D22" i="58"/>
  <c r="D23" i="58"/>
  <c r="D24" i="58"/>
  <c r="D25" i="58"/>
  <c r="D26" i="58"/>
  <c r="D27" i="58"/>
  <c r="D28" i="58"/>
  <c r="D29" i="58"/>
  <c r="D30" i="58"/>
  <c r="D21" i="58"/>
  <c r="C30" i="58"/>
  <c r="C29" i="58"/>
  <c r="C28" i="58"/>
  <c r="C27" i="58"/>
  <c r="C26" i="58"/>
  <c r="C25" i="58"/>
  <c r="C24" i="58"/>
  <c r="C23" i="58"/>
  <c r="C22" i="58"/>
  <c r="C21" i="58"/>
  <c r="C20" i="58"/>
  <c r="B30" i="58"/>
  <c r="B29" i="58"/>
  <c r="B28" i="58"/>
  <c r="B27" i="58"/>
  <c r="B26" i="58"/>
  <c r="B25" i="58"/>
  <c r="B24" i="58"/>
  <c r="B23" i="58"/>
  <c r="B22" i="58"/>
  <c r="B21" i="58"/>
  <c r="B20" i="58"/>
  <c r="L17" i="58"/>
  <c r="M17" i="58"/>
  <c r="N17" i="58"/>
  <c r="K17" i="58"/>
  <c r="F17" i="58"/>
  <c r="J20" i="59"/>
  <c r="N21" i="59"/>
  <c r="N22" i="59"/>
  <c r="N23" i="59"/>
  <c r="N24" i="59"/>
  <c r="N25" i="59"/>
  <c r="N26" i="59"/>
  <c r="N27" i="59"/>
  <c r="N28" i="59"/>
  <c r="N29" i="59"/>
  <c r="N30" i="59"/>
  <c r="N20" i="59"/>
  <c r="M21" i="59"/>
  <c r="M22" i="59"/>
  <c r="M23" i="59"/>
  <c r="M24" i="59"/>
  <c r="M25" i="59"/>
  <c r="M26" i="59"/>
  <c r="M27" i="59"/>
  <c r="M28" i="59"/>
  <c r="M29" i="59"/>
  <c r="M30" i="59"/>
  <c r="M20" i="59"/>
  <c r="L22" i="59"/>
  <c r="L23" i="59"/>
  <c r="L24" i="59"/>
  <c r="L25" i="59"/>
  <c r="L26" i="59"/>
  <c r="L27" i="59"/>
  <c r="L28" i="59"/>
  <c r="L29" i="59"/>
  <c r="L30" i="59"/>
  <c r="L21" i="59"/>
  <c r="L20" i="59"/>
  <c r="K22" i="59"/>
  <c r="K23" i="59"/>
  <c r="K24" i="59"/>
  <c r="K25" i="59"/>
  <c r="K26" i="59"/>
  <c r="K27" i="59"/>
  <c r="K28" i="59"/>
  <c r="K29" i="59"/>
  <c r="K30" i="59"/>
  <c r="K21" i="59"/>
  <c r="J22" i="59"/>
  <c r="J23" i="59"/>
  <c r="J24" i="59"/>
  <c r="J25" i="59"/>
  <c r="J26" i="59"/>
  <c r="J27" i="59"/>
  <c r="J28" i="59"/>
  <c r="J29" i="59"/>
  <c r="J30" i="59"/>
  <c r="J21" i="59"/>
  <c r="I21" i="59"/>
  <c r="I22" i="59"/>
  <c r="I23" i="59"/>
  <c r="I24" i="59"/>
  <c r="I25" i="59"/>
  <c r="I26" i="59"/>
  <c r="I27" i="59"/>
  <c r="I28" i="59"/>
  <c r="I29" i="59"/>
  <c r="I30" i="59"/>
  <c r="H21" i="59"/>
  <c r="H22" i="59"/>
  <c r="H23" i="59"/>
  <c r="H24" i="59"/>
  <c r="H25" i="59"/>
  <c r="H26" i="59"/>
  <c r="H27" i="59"/>
  <c r="H28" i="59"/>
  <c r="H29" i="59"/>
  <c r="H30" i="59"/>
  <c r="G21" i="59"/>
  <c r="G22" i="59"/>
  <c r="G23" i="59"/>
  <c r="G24" i="59"/>
  <c r="G25" i="59"/>
  <c r="G26" i="59"/>
  <c r="G27" i="59"/>
  <c r="G28" i="59"/>
  <c r="G29" i="59"/>
  <c r="G30" i="59"/>
  <c r="I20" i="59"/>
  <c r="E23" i="59"/>
  <c r="E24" i="59"/>
  <c r="E25" i="59"/>
  <c r="E26" i="59"/>
  <c r="E27" i="59"/>
  <c r="E28" i="59"/>
  <c r="E29" i="59"/>
  <c r="E30" i="59"/>
  <c r="E22" i="59"/>
  <c r="E21" i="59"/>
  <c r="H20" i="59"/>
  <c r="G20" i="59"/>
  <c r="F21" i="59"/>
  <c r="F22" i="59"/>
  <c r="F23" i="59"/>
  <c r="F24" i="59"/>
  <c r="F25" i="59"/>
  <c r="F26" i="59"/>
  <c r="F27" i="59"/>
  <c r="F28" i="59"/>
  <c r="F29" i="59"/>
  <c r="F30" i="59"/>
  <c r="F20" i="59"/>
  <c r="D22" i="59"/>
  <c r="D23" i="59"/>
  <c r="D24" i="59"/>
  <c r="D25" i="59"/>
  <c r="D26" i="59"/>
  <c r="D27" i="59"/>
  <c r="D28" i="59"/>
  <c r="D29" i="59"/>
  <c r="D30" i="59"/>
  <c r="D21" i="59"/>
  <c r="C30" i="59"/>
  <c r="C29" i="59"/>
  <c r="C28" i="59"/>
  <c r="C27" i="59"/>
  <c r="C26" i="59"/>
  <c r="C25" i="59"/>
  <c r="C24" i="59"/>
  <c r="C23" i="59"/>
  <c r="C22" i="59"/>
  <c r="C21" i="59"/>
  <c r="C20" i="59"/>
  <c r="B30" i="59"/>
  <c r="B29" i="59"/>
  <c r="B28" i="59"/>
  <c r="B27" i="59"/>
  <c r="B26" i="59"/>
  <c r="B25" i="59"/>
  <c r="B24" i="59"/>
  <c r="B23" i="59"/>
  <c r="B22" i="59"/>
  <c r="B21" i="59"/>
  <c r="B20" i="59"/>
  <c r="L17" i="59"/>
  <c r="M17" i="59"/>
  <c r="N17" i="59"/>
  <c r="K17" i="59"/>
  <c r="F17" i="59"/>
  <c r="J20" i="60"/>
  <c r="N21" i="60"/>
  <c r="N22" i="60"/>
  <c r="N23" i="60"/>
  <c r="N24" i="60"/>
  <c r="N25" i="60"/>
  <c r="N26" i="60"/>
  <c r="N27" i="60"/>
  <c r="N28" i="60"/>
  <c r="N29" i="60"/>
  <c r="N30" i="60"/>
  <c r="N20" i="60"/>
  <c r="M21" i="60"/>
  <c r="M22" i="60"/>
  <c r="M23" i="60"/>
  <c r="M24" i="60"/>
  <c r="M25" i="60"/>
  <c r="M26" i="60"/>
  <c r="M27" i="60"/>
  <c r="M28" i="60"/>
  <c r="M29" i="60"/>
  <c r="M30" i="60"/>
  <c r="M20" i="60"/>
  <c r="L22" i="60"/>
  <c r="L23" i="60"/>
  <c r="L24" i="60"/>
  <c r="L25" i="60"/>
  <c r="L26" i="60"/>
  <c r="L27" i="60"/>
  <c r="L28" i="60"/>
  <c r="L29" i="60"/>
  <c r="L30" i="60"/>
  <c r="L21" i="60"/>
  <c r="L20" i="60"/>
  <c r="K22" i="60"/>
  <c r="K23" i="60"/>
  <c r="K24" i="60"/>
  <c r="K25" i="60"/>
  <c r="K26" i="60"/>
  <c r="K27" i="60"/>
  <c r="K28" i="60"/>
  <c r="K29" i="60"/>
  <c r="K30" i="60"/>
  <c r="K21" i="60"/>
  <c r="J22" i="60"/>
  <c r="J23" i="60"/>
  <c r="J24" i="60"/>
  <c r="J25" i="60"/>
  <c r="J26" i="60"/>
  <c r="J27" i="60"/>
  <c r="J28" i="60"/>
  <c r="J29" i="60"/>
  <c r="J30" i="60"/>
  <c r="J21" i="60"/>
  <c r="I21" i="60"/>
  <c r="I22" i="60"/>
  <c r="I23" i="60"/>
  <c r="I24" i="60"/>
  <c r="I25" i="60"/>
  <c r="I26" i="60"/>
  <c r="I27" i="60"/>
  <c r="I28" i="60"/>
  <c r="I29" i="60"/>
  <c r="I30" i="60"/>
  <c r="H21" i="60"/>
  <c r="H22" i="60"/>
  <c r="H23" i="60"/>
  <c r="H24" i="60"/>
  <c r="H25" i="60"/>
  <c r="H26" i="60"/>
  <c r="H27" i="60"/>
  <c r="H28" i="60"/>
  <c r="H29" i="60"/>
  <c r="H30" i="60"/>
  <c r="G21" i="60"/>
  <c r="G22" i="60"/>
  <c r="G23" i="60"/>
  <c r="G24" i="60"/>
  <c r="G25" i="60"/>
  <c r="G26" i="60"/>
  <c r="G27" i="60"/>
  <c r="G28" i="60"/>
  <c r="G29" i="60"/>
  <c r="G30" i="60"/>
  <c r="I20" i="60"/>
  <c r="E23" i="60"/>
  <c r="E24" i="60"/>
  <c r="E25" i="60"/>
  <c r="E26" i="60"/>
  <c r="E27" i="60"/>
  <c r="E28" i="60"/>
  <c r="E29" i="60"/>
  <c r="E30" i="60"/>
  <c r="E22" i="60"/>
  <c r="E21" i="60"/>
  <c r="H20" i="60"/>
  <c r="G20" i="60"/>
  <c r="F21" i="60"/>
  <c r="F22" i="60"/>
  <c r="F23" i="60"/>
  <c r="F24" i="60"/>
  <c r="F25" i="60"/>
  <c r="F26" i="60"/>
  <c r="F27" i="60"/>
  <c r="F28" i="60"/>
  <c r="F29" i="60"/>
  <c r="F30" i="60"/>
  <c r="F20" i="60"/>
  <c r="D22" i="60"/>
  <c r="D23" i="60"/>
  <c r="D24" i="60"/>
  <c r="D25" i="60"/>
  <c r="D26" i="60"/>
  <c r="D27" i="60"/>
  <c r="D28" i="60"/>
  <c r="D29" i="60"/>
  <c r="D30" i="60"/>
  <c r="D21" i="60"/>
  <c r="C30" i="60"/>
  <c r="C29" i="60"/>
  <c r="C28" i="60"/>
  <c r="C27" i="60"/>
  <c r="C26" i="60"/>
  <c r="C25" i="60"/>
  <c r="C24" i="60"/>
  <c r="C23" i="60"/>
  <c r="C22" i="60"/>
  <c r="C21" i="60"/>
  <c r="C20" i="60"/>
  <c r="B30" i="60"/>
  <c r="B29" i="60"/>
  <c r="B28" i="60"/>
  <c r="B27" i="60"/>
  <c r="B26" i="60"/>
  <c r="B25" i="60"/>
  <c r="B24" i="60"/>
  <c r="B23" i="60"/>
  <c r="B22" i="60"/>
  <c r="B21" i="60"/>
  <c r="B20" i="60"/>
  <c r="L17" i="60"/>
  <c r="M17" i="60"/>
  <c r="N17" i="60"/>
  <c r="K17" i="60"/>
  <c r="F17" i="60"/>
  <c r="J20" i="61"/>
  <c r="N21" i="61"/>
  <c r="N22" i="61"/>
  <c r="N23" i="61"/>
  <c r="N24" i="61"/>
  <c r="N25" i="61"/>
  <c r="N26" i="61"/>
  <c r="N27" i="61"/>
  <c r="N28" i="61"/>
  <c r="N29" i="61"/>
  <c r="N30" i="61"/>
  <c r="N20" i="61"/>
  <c r="M21" i="61"/>
  <c r="M22" i="61"/>
  <c r="M23" i="61"/>
  <c r="M24" i="61"/>
  <c r="M25" i="61"/>
  <c r="M26" i="61"/>
  <c r="M27" i="61"/>
  <c r="M28" i="61"/>
  <c r="M29" i="61"/>
  <c r="M30" i="61"/>
  <c r="M20" i="61"/>
  <c r="L22" i="61"/>
  <c r="L23" i="61"/>
  <c r="L24" i="61"/>
  <c r="L25" i="61"/>
  <c r="L26" i="61"/>
  <c r="L27" i="61"/>
  <c r="L28" i="61"/>
  <c r="L29" i="61"/>
  <c r="L30" i="61"/>
  <c r="L21" i="61"/>
  <c r="L20" i="61"/>
  <c r="K22" i="61"/>
  <c r="K23" i="61"/>
  <c r="K24" i="61"/>
  <c r="K25" i="61"/>
  <c r="K26" i="61"/>
  <c r="K27" i="61"/>
  <c r="K28" i="61"/>
  <c r="K29" i="61"/>
  <c r="K30" i="61"/>
  <c r="K21" i="61"/>
  <c r="J22" i="61"/>
  <c r="J23" i="61"/>
  <c r="J24" i="61"/>
  <c r="J25" i="61"/>
  <c r="J26" i="61"/>
  <c r="J27" i="61"/>
  <c r="J28" i="61"/>
  <c r="J29" i="61"/>
  <c r="J30" i="61"/>
  <c r="J21" i="61"/>
  <c r="I21" i="61"/>
  <c r="I22" i="61"/>
  <c r="I23" i="61"/>
  <c r="I24" i="61"/>
  <c r="I25" i="61"/>
  <c r="I26" i="61"/>
  <c r="I27" i="61"/>
  <c r="I28" i="61"/>
  <c r="I29" i="61"/>
  <c r="I30" i="61"/>
  <c r="H21" i="61"/>
  <c r="H22" i="61"/>
  <c r="H23" i="61"/>
  <c r="H24" i="61"/>
  <c r="H25" i="61"/>
  <c r="H26" i="61"/>
  <c r="H27" i="61"/>
  <c r="H28" i="61"/>
  <c r="H29" i="61"/>
  <c r="H30" i="61"/>
  <c r="G21" i="61"/>
  <c r="G22" i="61"/>
  <c r="G23" i="61"/>
  <c r="G24" i="61"/>
  <c r="G25" i="61"/>
  <c r="G26" i="61"/>
  <c r="G27" i="61"/>
  <c r="G28" i="61"/>
  <c r="G29" i="61"/>
  <c r="G30" i="61"/>
  <c r="I20" i="61"/>
  <c r="E23" i="61"/>
  <c r="E24" i="61"/>
  <c r="E25" i="61"/>
  <c r="E26" i="61"/>
  <c r="E27" i="61"/>
  <c r="E28" i="61"/>
  <c r="E29" i="61"/>
  <c r="E30" i="61"/>
  <c r="E22" i="61"/>
  <c r="E21" i="61"/>
  <c r="H20" i="61"/>
  <c r="G20" i="61"/>
  <c r="F21" i="61"/>
  <c r="F22" i="61"/>
  <c r="F23" i="61"/>
  <c r="F24" i="61"/>
  <c r="F25" i="61"/>
  <c r="F26" i="61"/>
  <c r="F27" i="61"/>
  <c r="F28" i="61"/>
  <c r="F29" i="61"/>
  <c r="F30" i="61"/>
  <c r="F20" i="61"/>
  <c r="D22" i="61"/>
  <c r="D23" i="61"/>
  <c r="D24" i="61"/>
  <c r="D25" i="61"/>
  <c r="D26" i="61"/>
  <c r="D27" i="61"/>
  <c r="D28" i="61"/>
  <c r="D29" i="61"/>
  <c r="D30" i="61"/>
  <c r="D21" i="61"/>
  <c r="C30" i="61"/>
  <c r="C29" i="61"/>
  <c r="C28" i="61"/>
  <c r="C27" i="61"/>
  <c r="C26" i="61"/>
  <c r="C25" i="61"/>
  <c r="C24" i="61"/>
  <c r="C23" i="61"/>
  <c r="C22" i="61"/>
  <c r="C21" i="61"/>
  <c r="C20" i="61"/>
  <c r="B30" i="61"/>
  <c r="B29" i="61"/>
  <c r="B28" i="61"/>
  <c r="B27" i="61"/>
  <c r="B26" i="61"/>
  <c r="B25" i="61"/>
  <c r="B24" i="61"/>
  <c r="B23" i="61"/>
  <c r="B22" i="61"/>
  <c r="B21" i="61"/>
  <c r="B20" i="61"/>
  <c r="L17" i="61"/>
  <c r="M17" i="61"/>
  <c r="N17" i="61"/>
  <c r="K17" i="61"/>
  <c r="F17" i="61"/>
  <c r="J20" i="63"/>
  <c r="N21" i="63"/>
  <c r="N22" i="63"/>
  <c r="N23" i="63"/>
  <c r="N24" i="63"/>
  <c r="N25" i="63"/>
  <c r="N26" i="63"/>
  <c r="N27" i="63"/>
  <c r="N28" i="63"/>
  <c r="N29" i="63"/>
  <c r="N30" i="63"/>
  <c r="N20" i="63"/>
  <c r="M21" i="63"/>
  <c r="M22" i="63"/>
  <c r="M23" i="63"/>
  <c r="M24" i="63"/>
  <c r="M25" i="63"/>
  <c r="M26" i="63"/>
  <c r="M27" i="63"/>
  <c r="M28" i="63"/>
  <c r="M29" i="63"/>
  <c r="M30" i="63"/>
  <c r="M20" i="63"/>
  <c r="L22" i="63"/>
  <c r="L23" i="63"/>
  <c r="L24" i="63"/>
  <c r="L25" i="63"/>
  <c r="L26" i="63"/>
  <c r="L27" i="63"/>
  <c r="L28" i="63"/>
  <c r="L29" i="63"/>
  <c r="L30" i="63"/>
  <c r="L21" i="63"/>
  <c r="L20" i="63"/>
  <c r="K22" i="63"/>
  <c r="K23" i="63"/>
  <c r="K24" i="63"/>
  <c r="K25" i="63"/>
  <c r="K26" i="63"/>
  <c r="K27" i="63"/>
  <c r="K28" i="63"/>
  <c r="K29" i="63"/>
  <c r="K30" i="63"/>
  <c r="K21" i="63"/>
  <c r="J22" i="63"/>
  <c r="J23" i="63"/>
  <c r="J24" i="63"/>
  <c r="J25" i="63"/>
  <c r="J26" i="63"/>
  <c r="J27" i="63"/>
  <c r="J28" i="63"/>
  <c r="J29" i="63"/>
  <c r="J30" i="63"/>
  <c r="J21" i="63"/>
  <c r="I21" i="63"/>
  <c r="I22" i="63"/>
  <c r="I23" i="63"/>
  <c r="I24" i="63"/>
  <c r="I25" i="63"/>
  <c r="I26" i="63"/>
  <c r="I27" i="63"/>
  <c r="I28" i="63"/>
  <c r="I29" i="63"/>
  <c r="I30" i="63"/>
  <c r="H21" i="63"/>
  <c r="H22" i="63"/>
  <c r="H23" i="63"/>
  <c r="H24" i="63"/>
  <c r="H25" i="63"/>
  <c r="H26" i="63"/>
  <c r="H27" i="63"/>
  <c r="H28" i="63"/>
  <c r="H29" i="63"/>
  <c r="H30" i="63"/>
  <c r="G21" i="63"/>
  <c r="G22" i="63"/>
  <c r="G23" i="63"/>
  <c r="G24" i="63"/>
  <c r="G25" i="63"/>
  <c r="G26" i="63"/>
  <c r="G27" i="63"/>
  <c r="G28" i="63"/>
  <c r="G29" i="63"/>
  <c r="G30" i="63"/>
  <c r="I20" i="63"/>
  <c r="E23" i="63"/>
  <c r="E24" i="63"/>
  <c r="E25" i="63"/>
  <c r="E26" i="63"/>
  <c r="E27" i="63"/>
  <c r="E28" i="63"/>
  <c r="E29" i="63"/>
  <c r="E30" i="63"/>
  <c r="E22" i="63"/>
  <c r="E21" i="63"/>
  <c r="H20" i="63"/>
  <c r="G20" i="63"/>
  <c r="F21" i="63"/>
  <c r="F22" i="63"/>
  <c r="F23" i="63"/>
  <c r="F24" i="63"/>
  <c r="F25" i="63"/>
  <c r="F26" i="63"/>
  <c r="F27" i="63"/>
  <c r="F28" i="63"/>
  <c r="F29" i="63"/>
  <c r="F30" i="63"/>
  <c r="F20" i="63"/>
  <c r="D22" i="63"/>
  <c r="D23" i="63"/>
  <c r="D24" i="63"/>
  <c r="D25" i="63"/>
  <c r="D26" i="63"/>
  <c r="D27" i="63"/>
  <c r="D28" i="63"/>
  <c r="D29" i="63"/>
  <c r="D30" i="63"/>
  <c r="D21" i="63"/>
  <c r="C30" i="63"/>
  <c r="C29" i="63"/>
  <c r="C28" i="63"/>
  <c r="C27" i="63"/>
  <c r="C26" i="63"/>
  <c r="C25" i="63"/>
  <c r="C24" i="63"/>
  <c r="C23" i="63"/>
  <c r="C22" i="63"/>
  <c r="C21" i="63"/>
  <c r="C20" i="63"/>
  <c r="B30" i="63"/>
  <c r="B29" i="63"/>
  <c r="B28" i="63"/>
  <c r="B27" i="63"/>
  <c r="B26" i="63"/>
  <c r="B25" i="63"/>
  <c r="B24" i="63"/>
  <c r="B23" i="63"/>
  <c r="B22" i="63"/>
  <c r="B21" i="63"/>
  <c r="B20" i="63"/>
  <c r="L17" i="63"/>
  <c r="M17" i="63"/>
  <c r="N17" i="63"/>
  <c r="K17" i="63"/>
  <c r="F17" i="63"/>
  <c r="J20" i="64"/>
  <c r="N21" i="64"/>
  <c r="N22" i="64"/>
  <c r="N23" i="64"/>
  <c r="N24" i="64"/>
  <c r="N25" i="64"/>
  <c r="N26" i="64"/>
  <c r="N27" i="64"/>
  <c r="N28" i="64"/>
  <c r="N29" i="64"/>
  <c r="N30" i="64"/>
  <c r="N20" i="64"/>
  <c r="M21" i="64"/>
  <c r="M22" i="64"/>
  <c r="M23" i="64"/>
  <c r="M24" i="64"/>
  <c r="M25" i="64"/>
  <c r="M26" i="64"/>
  <c r="M27" i="64"/>
  <c r="M28" i="64"/>
  <c r="M29" i="64"/>
  <c r="M30" i="64"/>
  <c r="M20" i="64"/>
  <c r="L22" i="64"/>
  <c r="L23" i="64"/>
  <c r="L24" i="64"/>
  <c r="L25" i="64"/>
  <c r="L26" i="64"/>
  <c r="L27" i="64"/>
  <c r="L28" i="64"/>
  <c r="L29" i="64"/>
  <c r="L30" i="64"/>
  <c r="L21" i="64"/>
  <c r="L20" i="64"/>
  <c r="K22" i="64"/>
  <c r="K23" i="64"/>
  <c r="K24" i="64"/>
  <c r="K25" i="64"/>
  <c r="K26" i="64"/>
  <c r="K27" i="64"/>
  <c r="K28" i="64"/>
  <c r="K29" i="64"/>
  <c r="K30" i="64"/>
  <c r="K21" i="64"/>
  <c r="J22" i="64"/>
  <c r="J23" i="64"/>
  <c r="J24" i="64"/>
  <c r="J25" i="64"/>
  <c r="J26" i="64"/>
  <c r="J27" i="64"/>
  <c r="J28" i="64"/>
  <c r="J29" i="64"/>
  <c r="J30" i="64"/>
  <c r="J21" i="64"/>
  <c r="I21" i="64"/>
  <c r="I22" i="64"/>
  <c r="I23" i="64"/>
  <c r="I24" i="64"/>
  <c r="I25" i="64"/>
  <c r="I26" i="64"/>
  <c r="I27" i="64"/>
  <c r="I28" i="64"/>
  <c r="I29" i="64"/>
  <c r="I30" i="64"/>
  <c r="H21" i="64"/>
  <c r="H22" i="64"/>
  <c r="H23" i="64"/>
  <c r="H24" i="64"/>
  <c r="H25" i="64"/>
  <c r="H26" i="64"/>
  <c r="H27" i="64"/>
  <c r="H28" i="64"/>
  <c r="H29" i="64"/>
  <c r="H30" i="64"/>
  <c r="G21" i="64"/>
  <c r="G22" i="64"/>
  <c r="G23" i="64"/>
  <c r="G24" i="64"/>
  <c r="G25" i="64"/>
  <c r="G26" i="64"/>
  <c r="G27" i="64"/>
  <c r="G28" i="64"/>
  <c r="G29" i="64"/>
  <c r="G30" i="64"/>
  <c r="I20" i="64"/>
  <c r="E23" i="64"/>
  <c r="E24" i="64"/>
  <c r="E25" i="64"/>
  <c r="E26" i="64"/>
  <c r="E27" i="64"/>
  <c r="E28" i="64"/>
  <c r="E29" i="64"/>
  <c r="E30" i="64"/>
  <c r="E22" i="64"/>
  <c r="E21" i="64"/>
  <c r="H20" i="64"/>
  <c r="G20" i="64"/>
  <c r="F21" i="64"/>
  <c r="F22" i="64"/>
  <c r="F23" i="64"/>
  <c r="F24" i="64"/>
  <c r="F25" i="64"/>
  <c r="F26" i="64"/>
  <c r="F27" i="64"/>
  <c r="F28" i="64"/>
  <c r="F29" i="64"/>
  <c r="F30" i="64"/>
  <c r="F20" i="64"/>
  <c r="D22" i="64"/>
  <c r="D23" i="64"/>
  <c r="D24" i="64"/>
  <c r="D25" i="64"/>
  <c r="D26" i="64"/>
  <c r="D27" i="64"/>
  <c r="D28" i="64"/>
  <c r="D29" i="64"/>
  <c r="D30" i="64"/>
  <c r="D21" i="64"/>
  <c r="C30" i="64"/>
  <c r="C29" i="64"/>
  <c r="C28" i="64"/>
  <c r="C27" i="64"/>
  <c r="C26" i="64"/>
  <c r="C25" i="64"/>
  <c r="C24" i="64"/>
  <c r="C23" i="64"/>
  <c r="C22" i="64"/>
  <c r="C21" i="64"/>
  <c r="C20" i="64"/>
  <c r="B30" i="64"/>
  <c r="B29" i="64"/>
  <c r="B28" i="64"/>
  <c r="B27" i="64"/>
  <c r="B26" i="64"/>
  <c r="B25" i="64"/>
  <c r="B24" i="64"/>
  <c r="B23" i="64"/>
  <c r="B22" i="64"/>
  <c r="B21" i="64"/>
  <c r="B20" i="64"/>
  <c r="L17" i="64"/>
  <c r="M17" i="64"/>
  <c r="N17" i="64"/>
  <c r="K17" i="64"/>
  <c r="F17" i="64"/>
  <c r="J20" i="65"/>
  <c r="N21" i="65"/>
  <c r="N22" i="65"/>
  <c r="N23" i="65"/>
  <c r="N24" i="65"/>
  <c r="N25" i="65"/>
  <c r="N26" i="65"/>
  <c r="N27" i="65"/>
  <c r="N28" i="65"/>
  <c r="N29" i="65"/>
  <c r="N30" i="65"/>
  <c r="N20" i="65"/>
  <c r="M21" i="65"/>
  <c r="M22" i="65"/>
  <c r="M23" i="65"/>
  <c r="M24" i="65"/>
  <c r="M25" i="65"/>
  <c r="M26" i="65"/>
  <c r="M27" i="65"/>
  <c r="M28" i="65"/>
  <c r="M29" i="65"/>
  <c r="M30" i="65"/>
  <c r="M20" i="65"/>
  <c r="L22" i="65"/>
  <c r="L23" i="65"/>
  <c r="L24" i="65"/>
  <c r="L25" i="65"/>
  <c r="L26" i="65"/>
  <c r="L27" i="65"/>
  <c r="L28" i="65"/>
  <c r="L29" i="65"/>
  <c r="L30" i="65"/>
  <c r="L21" i="65"/>
  <c r="L20" i="65"/>
  <c r="K22" i="65"/>
  <c r="K23" i="65"/>
  <c r="K24" i="65"/>
  <c r="K25" i="65"/>
  <c r="K26" i="65"/>
  <c r="K27" i="65"/>
  <c r="K28" i="65"/>
  <c r="K29" i="65"/>
  <c r="K30" i="65"/>
  <c r="K21" i="65"/>
  <c r="J22" i="65"/>
  <c r="J23" i="65"/>
  <c r="J24" i="65"/>
  <c r="J25" i="65"/>
  <c r="J26" i="65"/>
  <c r="J27" i="65"/>
  <c r="J28" i="65"/>
  <c r="J29" i="65"/>
  <c r="J30" i="65"/>
  <c r="J21" i="65"/>
  <c r="I21" i="65"/>
  <c r="I22" i="65"/>
  <c r="I23" i="65"/>
  <c r="I24" i="65"/>
  <c r="I25" i="65"/>
  <c r="I26" i="65"/>
  <c r="I27" i="65"/>
  <c r="I28" i="65"/>
  <c r="I29" i="65"/>
  <c r="I30" i="65"/>
  <c r="H21" i="65"/>
  <c r="H22" i="65"/>
  <c r="H23" i="65"/>
  <c r="H24" i="65"/>
  <c r="H25" i="65"/>
  <c r="H26" i="65"/>
  <c r="H27" i="65"/>
  <c r="H28" i="65"/>
  <c r="H29" i="65"/>
  <c r="H30" i="65"/>
  <c r="G21" i="65"/>
  <c r="G22" i="65"/>
  <c r="G23" i="65"/>
  <c r="G24" i="65"/>
  <c r="G25" i="65"/>
  <c r="G26" i="65"/>
  <c r="G27" i="65"/>
  <c r="G28" i="65"/>
  <c r="G29" i="65"/>
  <c r="G30" i="65"/>
  <c r="I20" i="65"/>
  <c r="E23" i="65"/>
  <c r="E24" i="65"/>
  <c r="E25" i="65"/>
  <c r="E26" i="65"/>
  <c r="E27" i="65"/>
  <c r="E28" i="65"/>
  <c r="E29" i="65"/>
  <c r="E30" i="65"/>
  <c r="E22" i="65"/>
  <c r="E21" i="65"/>
  <c r="H20" i="65"/>
  <c r="G20" i="65"/>
  <c r="F21" i="65"/>
  <c r="F22" i="65"/>
  <c r="F23" i="65"/>
  <c r="F24" i="65"/>
  <c r="F25" i="65"/>
  <c r="F26" i="65"/>
  <c r="F27" i="65"/>
  <c r="F28" i="65"/>
  <c r="F29" i="65"/>
  <c r="F30" i="65"/>
  <c r="F20" i="65"/>
  <c r="D22" i="65"/>
  <c r="D23" i="65"/>
  <c r="D24" i="65"/>
  <c r="D25" i="65"/>
  <c r="D26" i="65"/>
  <c r="D27" i="65"/>
  <c r="D28" i="65"/>
  <c r="D29" i="65"/>
  <c r="D30" i="65"/>
  <c r="D21" i="65"/>
  <c r="C30" i="65"/>
  <c r="C29" i="65"/>
  <c r="C28" i="65"/>
  <c r="C27" i="65"/>
  <c r="C26" i="65"/>
  <c r="C25" i="65"/>
  <c r="C24" i="65"/>
  <c r="C23" i="65"/>
  <c r="C22" i="65"/>
  <c r="C21" i="65"/>
  <c r="C20" i="65"/>
  <c r="B30" i="65"/>
  <c r="B29" i="65"/>
  <c r="B28" i="65"/>
  <c r="B27" i="65"/>
  <c r="B26" i="65"/>
  <c r="B25" i="65"/>
  <c r="B24" i="65"/>
  <c r="B23" i="65"/>
  <c r="B22" i="65"/>
  <c r="B21" i="65"/>
  <c r="B20" i="65"/>
  <c r="L17" i="65"/>
  <c r="M17" i="65"/>
  <c r="N17" i="65"/>
  <c r="K17" i="65"/>
  <c r="F17" i="65"/>
  <c r="J20" i="66"/>
  <c r="N21" i="66"/>
  <c r="N22" i="66"/>
  <c r="N23" i="66"/>
  <c r="N24" i="66"/>
  <c r="N25" i="66"/>
  <c r="N26" i="66"/>
  <c r="N27" i="66"/>
  <c r="N28" i="66"/>
  <c r="N29" i="66"/>
  <c r="N30" i="66"/>
  <c r="N20" i="66"/>
  <c r="M21" i="66"/>
  <c r="M22" i="66"/>
  <c r="M23" i="66"/>
  <c r="M24" i="66"/>
  <c r="M25" i="66"/>
  <c r="M26" i="66"/>
  <c r="M27" i="66"/>
  <c r="M28" i="66"/>
  <c r="M29" i="66"/>
  <c r="M30" i="66"/>
  <c r="M20" i="66"/>
  <c r="L22" i="66"/>
  <c r="L23" i="66"/>
  <c r="L24" i="66"/>
  <c r="L25" i="66"/>
  <c r="L26" i="66"/>
  <c r="L27" i="66"/>
  <c r="L28" i="66"/>
  <c r="L29" i="66"/>
  <c r="L30" i="66"/>
  <c r="L21" i="66"/>
  <c r="L20" i="66"/>
  <c r="K22" i="66"/>
  <c r="K23" i="66"/>
  <c r="K24" i="66"/>
  <c r="K25" i="66"/>
  <c r="K26" i="66"/>
  <c r="K27" i="66"/>
  <c r="K28" i="66"/>
  <c r="K29" i="66"/>
  <c r="K30" i="66"/>
  <c r="K21" i="66"/>
  <c r="J22" i="66"/>
  <c r="J23" i="66"/>
  <c r="J24" i="66"/>
  <c r="J25" i="66"/>
  <c r="J26" i="66"/>
  <c r="J27" i="66"/>
  <c r="J28" i="66"/>
  <c r="J29" i="66"/>
  <c r="J30" i="66"/>
  <c r="J21" i="66"/>
  <c r="I21" i="66"/>
  <c r="I22" i="66"/>
  <c r="I23" i="66"/>
  <c r="I24" i="66"/>
  <c r="I25" i="66"/>
  <c r="I26" i="66"/>
  <c r="I27" i="66"/>
  <c r="I28" i="66"/>
  <c r="I29" i="66"/>
  <c r="I30" i="66"/>
  <c r="H21" i="66"/>
  <c r="H22" i="66"/>
  <c r="H23" i="66"/>
  <c r="H24" i="66"/>
  <c r="H25" i="66"/>
  <c r="H26" i="66"/>
  <c r="H27" i="66"/>
  <c r="H28" i="66"/>
  <c r="H29" i="66"/>
  <c r="H30" i="66"/>
  <c r="G21" i="66"/>
  <c r="G22" i="66"/>
  <c r="G23" i="66"/>
  <c r="G24" i="66"/>
  <c r="G25" i="66"/>
  <c r="G26" i="66"/>
  <c r="G27" i="66"/>
  <c r="G28" i="66"/>
  <c r="G29" i="66"/>
  <c r="G30" i="66"/>
  <c r="I20" i="66"/>
  <c r="E23" i="66"/>
  <c r="E24" i="66"/>
  <c r="E25" i="66"/>
  <c r="E26" i="66"/>
  <c r="E27" i="66"/>
  <c r="E28" i="66"/>
  <c r="E29" i="66"/>
  <c r="E30" i="66"/>
  <c r="E22" i="66"/>
  <c r="E21" i="66"/>
  <c r="H20" i="66"/>
  <c r="G20" i="66"/>
  <c r="F21" i="66"/>
  <c r="F22" i="66"/>
  <c r="F23" i="66"/>
  <c r="F24" i="66"/>
  <c r="F25" i="66"/>
  <c r="F26" i="66"/>
  <c r="F27" i="66"/>
  <c r="F28" i="66"/>
  <c r="F29" i="66"/>
  <c r="F30" i="66"/>
  <c r="F20" i="66"/>
  <c r="D22" i="66"/>
  <c r="D23" i="66"/>
  <c r="D24" i="66"/>
  <c r="D25" i="66"/>
  <c r="D26" i="66"/>
  <c r="D27" i="66"/>
  <c r="D28" i="66"/>
  <c r="D29" i="66"/>
  <c r="D30" i="66"/>
  <c r="D21" i="66"/>
  <c r="C30" i="66"/>
  <c r="C29" i="66"/>
  <c r="C28" i="66"/>
  <c r="C27" i="66"/>
  <c r="C26" i="66"/>
  <c r="C25" i="66"/>
  <c r="C24" i="66"/>
  <c r="C23" i="66"/>
  <c r="C22" i="66"/>
  <c r="C21" i="66"/>
  <c r="C20" i="66"/>
  <c r="B30" i="66"/>
  <c r="B29" i="66"/>
  <c r="B28" i="66"/>
  <c r="B27" i="66"/>
  <c r="B26" i="66"/>
  <c r="B25" i="66"/>
  <c r="B24" i="66"/>
  <c r="B23" i="66"/>
  <c r="B22" i="66"/>
  <c r="B21" i="66"/>
  <c r="B20" i="66"/>
  <c r="L17" i="66"/>
  <c r="M17" i="66"/>
  <c r="N17" i="66"/>
  <c r="K17" i="66"/>
  <c r="F17" i="66"/>
  <c r="J20" i="67"/>
  <c r="N21" i="67"/>
  <c r="N22" i="67"/>
  <c r="N23" i="67"/>
  <c r="N24" i="67"/>
  <c r="N25" i="67"/>
  <c r="N26" i="67"/>
  <c r="N27" i="67"/>
  <c r="N28" i="67"/>
  <c r="N29" i="67"/>
  <c r="N30" i="67"/>
  <c r="N20" i="67"/>
  <c r="M21" i="67"/>
  <c r="M22" i="67"/>
  <c r="M23" i="67"/>
  <c r="M24" i="67"/>
  <c r="M25" i="67"/>
  <c r="M26" i="67"/>
  <c r="M27" i="67"/>
  <c r="M28" i="67"/>
  <c r="M29" i="67"/>
  <c r="M30" i="67"/>
  <c r="M20" i="67"/>
  <c r="L22" i="67"/>
  <c r="L23" i="67"/>
  <c r="L24" i="67"/>
  <c r="L25" i="67"/>
  <c r="L26" i="67"/>
  <c r="L27" i="67"/>
  <c r="L28" i="67"/>
  <c r="L29" i="67"/>
  <c r="L30" i="67"/>
  <c r="L21" i="67"/>
  <c r="L20" i="67"/>
  <c r="K22" i="67"/>
  <c r="K23" i="67"/>
  <c r="K24" i="67"/>
  <c r="K25" i="67"/>
  <c r="K26" i="67"/>
  <c r="K27" i="67"/>
  <c r="K28" i="67"/>
  <c r="K29" i="67"/>
  <c r="K30" i="67"/>
  <c r="K21" i="67"/>
  <c r="J22" i="67"/>
  <c r="J23" i="67"/>
  <c r="J24" i="67"/>
  <c r="J25" i="67"/>
  <c r="J26" i="67"/>
  <c r="J27" i="67"/>
  <c r="J28" i="67"/>
  <c r="J29" i="67"/>
  <c r="J30" i="67"/>
  <c r="J21" i="67"/>
  <c r="I21" i="67"/>
  <c r="I22" i="67"/>
  <c r="I23" i="67"/>
  <c r="I24" i="67"/>
  <c r="I25" i="67"/>
  <c r="I26" i="67"/>
  <c r="I27" i="67"/>
  <c r="I28" i="67"/>
  <c r="I29" i="67"/>
  <c r="I30" i="67"/>
  <c r="H21" i="67"/>
  <c r="H22" i="67"/>
  <c r="H23" i="67"/>
  <c r="H24" i="67"/>
  <c r="H25" i="67"/>
  <c r="H26" i="67"/>
  <c r="H27" i="67"/>
  <c r="H28" i="67"/>
  <c r="H29" i="67"/>
  <c r="H30" i="67"/>
  <c r="G21" i="67"/>
  <c r="G22" i="67"/>
  <c r="G23" i="67"/>
  <c r="G24" i="67"/>
  <c r="G25" i="67"/>
  <c r="G26" i="67"/>
  <c r="G27" i="67"/>
  <c r="G28" i="67"/>
  <c r="G29" i="67"/>
  <c r="G30" i="67"/>
  <c r="I20" i="67"/>
  <c r="E23" i="67"/>
  <c r="E24" i="67"/>
  <c r="E25" i="67"/>
  <c r="E26" i="67"/>
  <c r="E27" i="67"/>
  <c r="E28" i="67"/>
  <c r="E29" i="67"/>
  <c r="E30" i="67"/>
  <c r="E22" i="67"/>
  <c r="E21" i="67"/>
  <c r="H20" i="67"/>
  <c r="G20" i="67"/>
  <c r="F21" i="67"/>
  <c r="F22" i="67"/>
  <c r="F23" i="67"/>
  <c r="F24" i="67"/>
  <c r="F25" i="67"/>
  <c r="F26" i="67"/>
  <c r="F27" i="67"/>
  <c r="F28" i="67"/>
  <c r="F29" i="67"/>
  <c r="F30" i="67"/>
  <c r="F20" i="67"/>
  <c r="D22" i="67"/>
  <c r="D23" i="67"/>
  <c r="D24" i="67"/>
  <c r="D25" i="67"/>
  <c r="D26" i="67"/>
  <c r="D27" i="67"/>
  <c r="D28" i="67"/>
  <c r="D29" i="67"/>
  <c r="D30" i="67"/>
  <c r="D21" i="67"/>
  <c r="C30" i="67"/>
  <c r="C29" i="67"/>
  <c r="C28" i="67"/>
  <c r="C27" i="67"/>
  <c r="C26" i="67"/>
  <c r="C25" i="67"/>
  <c r="C24" i="67"/>
  <c r="C23" i="67"/>
  <c r="C22" i="67"/>
  <c r="C21" i="67"/>
  <c r="C20" i="67"/>
  <c r="B30" i="67"/>
  <c r="B29" i="67"/>
  <c r="B28" i="67"/>
  <c r="B27" i="67"/>
  <c r="B26" i="67"/>
  <c r="B25" i="67"/>
  <c r="B24" i="67"/>
  <c r="B23" i="67"/>
  <c r="B22" i="67"/>
  <c r="B21" i="67"/>
  <c r="B20" i="67"/>
  <c r="L17" i="67"/>
  <c r="M17" i="67"/>
  <c r="N17" i="67"/>
  <c r="K17" i="67"/>
  <c r="F17" i="67"/>
  <c r="J20" i="68"/>
  <c r="N21" i="68"/>
  <c r="N22" i="68"/>
  <c r="N23" i="68"/>
  <c r="N24" i="68"/>
  <c r="N25" i="68"/>
  <c r="N26" i="68"/>
  <c r="N27" i="68"/>
  <c r="N28" i="68"/>
  <c r="N29" i="68"/>
  <c r="N30" i="68"/>
  <c r="N20" i="68"/>
  <c r="M21" i="68"/>
  <c r="M22" i="68"/>
  <c r="M23" i="68"/>
  <c r="M24" i="68"/>
  <c r="M25" i="68"/>
  <c r="M26" i="68"/>
  <c r="M27" i="68"/>
  <c r="M28" i="68"/>
  <c r="M29" i="68"/>
  <c r="M30" i="68"/>
  <c r="M20" i="68"/>
  <c r="L22" i="68"/>
  <c r="L23" i="68"/>
  <c r="L24" i="68"/>
  <c r="L25" i="68"/>
  <c r="L26" i="68"/>
  <c r="L27" i="68"/>
  <c r="L28" i="68"/>
  <c r="L29" i="68"/>
  <c r="L30" i="68"/>
  <c r="L21" i="68"/>
  <c r="L20" i="68"/>
  <c r="K22" i="68"/>
  <c r="K23" i="68"/>
  <c r="K24" i="68"/>
  <c r="K25" i="68"/>
  <c r="K26" i="68"/>
  <c r="K27" i="68"/>
  <c r="K28" i="68"/>
  <c r="K29" i="68"/>
  <c r="K30" i="68"/>
  <c r="K21" i="68"/>
  <c r="J22" i="68"/>
  <c r="J23" i="68"/>
  <c r="J24" i="68"/>
  <c r="J25" i="68"/>
  <c r="J26" i="68"/>
  <c r="J27" i="68"/>
  <c r="J28" i="68"/>
  <c r="J29" i="68"/>
  <c r="J30" i="68"/>
  <c r="J21" i="68"/>
  <c r="I21" i="68"/>
  <c r="I22" i="68"/>
  <c r="I23" i="68"/>
  <c r="I24" i="68"/>
  <c r="I25" i="68"/>
  <c r="I26" i="68"/>
  <c r="I27" i="68"/>
  <c r="I28" i="68"/>
  <c r="I29" i="68"/>
  <c r="I30" i="68"/>
  <c r="H21" i="68"/>
  <c r="H22" i="68"/>
  <c r="H23" i="68"/>
  <c r="H24" i="68"/>
  <c r="H25" i="68"/>
  <c r="H26" i="68"/>
  <c r="H27" i="68"/>
  <c r="H28" i="68"/>
  <c r="H29" i="68"/>
  <c r="H30" i="68"/>
  <c r="G21" i="68"/>
  <c r="G22" i="68"/>
  <c r="G23" i="68"/>
  <c r="G24" i="68"/>
  <c r="G25" i="68"/>
  <c r="G26" i="68"/>
  <c r="G27" i="68"/>
  <c r="G28" i="68"/>
  <c r="G29" i="68"/>
  <c r="G30" i="68"/>
  <c r="I20" i="68"/>
  <c r="E23" i="68"/>
  <c r="E24" i="68"/>
  <c r="E25" i="68"/>
  <c r="E26" i="68"/>
  <c r="E27" i="68"/>
  <c r="E28" i="68"/>
  <c r="E29" i="68"/>
  <c r="E30" i="68"/>
  <c r="E22" i="68"/>
  <c r="E21" i="68"/>
  <c r="H20" i="68"/>
  <c r="G20" i="68"/>
  <c r="F21" i="68"/>
  <c r="F22" i="68"/>
  <c r="F23" i="68"/>
  <c r="F24" i="68"/>
  <c r="F25" i="68"/>
  <c r="F26" i="68"/>
  <c r="F27" i="68"/>
  <c r="F28" i="68"/>
  <c r="F29" i="68"/>
  <c r="F30" i="68"/>
  <c r="F20" i="68"/>
  <c r="D22" i="68"/>
  <c r="D23" i="68"/>
  <c r="D24" i="68"/>
  <c r="D25" i="68"/>
  <c r="D26" i="68"/>
  <c r="D27" i="68"/>
  <c r="D28" i="68"/>
  <c r="D29" i="68"/>
  <c r="D30" i="68"/>
  <c r="D21" i="68"/>
  <c r="C30" i="68"/>
  <c r="C29" i="68"/>
  <c r="C28" i="68"/>
  <c r="C27" i="68"/>
  <c r="C26" i="68"/>
  <c r="C25" i="68"/>
  <c r="C24" i="68"/>
  <c r="C23" i="68"/>
  <c r="C22" i="68"/>
  <c r="C21" i="68"/>
  <c r="C20" i="68"/>
  <c r="B30" i="68"/>
  <c r="B29" i="68"/>
  <c r="B28" i="68"/>
  <c r="B27" i="68"/>
  <c r="B26" i="68"/>
  <c r="B25" i="68"/>
  <c r="B24" i="68"/>
  <c r="B23" i="68"/>
  <c r="B22" i="68"/>
  <c r="B21" i="68"/>
  <c r="B20" i="68"/>
  <c r="L17" i="68"/>
  <c r="M17" i="68"/>
  <c r="N17" i="68"/>
  <c r="K17" i="68"/>
  <c r="F17" i="68"/>
  <c r="J20" i="69"/>
  <c r="N21" i="69"/>
  <c r="N22" i="69"/>
  <c r="N23" i="69"/>
  <c r="N24" i="69"/>
  <c r="N25" i="69"/>
  <c r="N26" i="69"/>
  <c r="N27" i="69"/>
  <c r="N28" i="69"/>
  <c r="N29" i="69"/>
  <c r="N30" i="69"/>
  <c r="N20" i="69"/>
  <c r="M21" i="69"/>
  <c r="M22" i="69"/>
  <c r="M23" i="69"/>
  <c r="M24" i="69"/>
  <c r="M25" i="69"/>
  <c r="M26" i="69"/>
  <c r="M27" i="69"/>
  <c r="M28" i="69"/>
  <c r="M29" i="69"/>
  <c r="M30" i="69"/>
  <c r="M20" i="69"/>
  <c r="L22" i="69"/>
  <c r="L23" i="69"/>
  <c r="L24" i="69"/>
  <c r="L25" i="69"/>
  <c r="L26" i="69"/>
  <c r="L27" i="69"/>
  <c r="L28" i="69"/>
  <c r="L29" i="69"/>
  <c r="L30" i="69"/>
  <c r="L21" i="69"/>
  <c r="L20" i="69"/>
  <c r="K22" i="69"/>
  <c r="K23" i="69"/>
  <c r="K24" i="69"/>
  <c r="K25" i="69"/>
  <c r="K26" i="69"/>
  <c r="K27" i="69"/>
  <c r="K28" i="69"/>
  <c r="K29" i="69"/>
  <c r="K30" i="69"/>
  <c r="K21" i="69"/>
  <c r="J22" i="69"/>
  <c r="J23" i="69"/>
  <c r="J24" i="69"/>
  <c r="J25" i="69"/>
  <c r="J26" i="69"/>
  <c r="J27" i="69"/>
  <c r="J28" i="69"/>
  <c r="J29" i="69"/>
  <c r="J30" i="69"/>
  <c r="J21" i="69"/>
  <c r="I21" i="69"/>
  <c r="I22" i="69"/>
  <c r="I23" i="69"/>
  <c r="I24" i="69"/>
  <c r="I25" i="69"/>
  <c r="I26" i="69"/>
  <c r="I27" i="69"/>
  <c r="I28" i="69"/>
  <c r="I29" i="69"/>
  <c r="I30" i="69"/>
  <c r="H21" i="69"/>
  <c r="H22" i="69"/>
  <c r="H23" i="69"/>
  <c r="H24" i="69"/>
  <c r="H25" i="69"/>
  <c r="H26" i="69"/>
  <c r="H27" i="69"/>
  <c r="H28" i="69"/>
  <c r="H29" i="69"/>
  <c r="H30" i="69"/>
  <c r="G21" i="69"/>
  <c r="G22" i="69"/>
  <c r="G23" i="69"/>
  <c r="G24" i="69"/>
  <c r="G25" i="69"/>
  <c r="G26" i="69"/>
  <c r="G27" i="69"/>
  <c r="G28" i="69"/>
  <c r="G29" i="69"/>
  <c r="G30" i="69"/>
  <c r="I20" i="69"/>
  <c r="E23" i="69"/>
  <c r="E24" i="69"/>
  <c r="E25" i="69"/>
  <c r="E26" i="69"/>
  <c r="E27" i="69"/>
  <c r="E28" i="69"/>
  <c r="E29" i="69"/>
  <c r="E30" i="69"/>
  <c r="E22" i="69"/>
  <c r="E21" i="69"/>
  <c r="H20" i="69"/>
  <c r="G20" i="69"/>
  <c r="F21" i="69"/>
  <c r="F22" i="69"/>
  <c r="F23" i="69"/>
  <c r="F24" i="69"/>
  <c r="F25" i="69"/>
  <c r="F26" i="69"/>
  <c r="F27" i="69"/>
  <c r="F28" i="69"/>
  <c r="F29" i="69"/>
  <c r="F30" i="69"/>
  <c r="F20" i="69"/>
  <c r="D22" i="69"/>
  <c r="D23" i="69"/>
  <c r="D24" i="69"/>
  <c r="D25" i="69"/>
  <c r="D26" i="69"/>
  <c r="D27" i="69"/>
  <c r="D28" i="69"/>
  <c r="D29" i="69"/>
  <c r="D30" i="69"/>
  <c r="D21" i="69"/>
  <c r="C30" i="69"/>
  <c r="C29" i="69"/>
  <c r="C28" i="69"/>
  <c r="C27" i="69"/>
  <c r="C26" i="69"/>
  <c r="C25" i="69"/>
  <c r="C24" i="69"/>
  <c r="C23" i="69"/>
  <c r="C22" i="69"/>
  <c r="C21" i="69"/>
  <c r="C20" i="69"/>
  <c r="B30" i="69"/>
  <c r="B29" i="69"/>
  <c r="B28" i="69"/>
  <c r="B27" i="69"/>
  <c r="B26" i="69"/>
  <c r="B25" i="69"/>
  <c r="B24" i="69"/>
  <c r="B23" i="69"/>
  <c r="B22" i="69"/>
  <c r="B21" i="69"/>
  <c r="B20" i="69"/>
  <c r="L17" i="69"/>
  <c r="M17" i="69"/>
  <c r="N17" i="69"/>
  <c r="K17" i="69"/>
  <c r="F17" i="69"/>
  <c r="J20" i="70"/>
  <c r="N21" i="70"/>
  <c r="N22" i="70"/>
  <c r="N23" i="70"/>
  <c r="N24" i="70"/>
  <c r="N25" i="70"/>
  <c r="N26" i="70"/>
  <c r="N27" i="70"/>
  <c r="N28" i="70"/>
  <c r="N29" i="70"/>
  <c r="N30" i="70"/>
  <c r="N20" i="70"/>
  <c r="M21" i="70"/>
  <c r="M22" i="70"/>
  <c r="M23" i="70"/>
  <c r="M24" i="70"/>
  <c r="M25" i="70"/>
  <c r="M26" i="70"/>
  <c r="M27" i="70"/>
  <c r="M28" i="70"/>
  <c r="M29" i="70"/>
  <c r="M30" i="70"/>
  <c r="M20" i="70"/>
  <c r="L22" i="70"/>
  <c r="L23" i="70"/>
  <c r="L24" i="70"/>
  <c r="L25" i="70"/>
  <c r="L26" i="70"/>
  <c r="L27" i="70"/>
  <c r="L28" i="70"/>
  <c r="L29" i="70"/>
  <c r="L30" i="70"/>
  <c r="L21" i="70"/>
  <c r="L20" i="70"/>
  <c r="K22" i="70"/>
  <c r="K23" i="70"/>
  <c r="K24" i="70"/>
  <c r="K25" i="70"/>
  <c r="K26" i="70"/>
  <c r="K27" i="70"/>
  <c r="K28" i="70"/>
  <c r="K29" i="70"/>
  <c r="K30" i="70"/>
  <c r="K21" i="70"/>
  <c r="J22" i="70"/>
  <c r="J23" i="70"/>
  <c r="J24" i="70"/>
  <c r="J25" i="70"/>
  <c r="J26" i="70"/>
  <c r="J27" i="70"/>
  <c r="J28" i="70"/>
  <c r="J29" i="70"/>
  <c r="J30" i="70"/>
  <c r="J21" i="70"/>
  <c r="I21" i="70"/>
  <c r="I22" i="70"/>
  <c r="I23" i="70"/>
  <c r="I24" i="70"/>
  <c r="I25" i="70"/>
  <c r="I26" i="70"/>
  <c r="I27" i="70"/>
  <c r="I28" i="70"/>
  <c r="I29" i="70"/>
  <c r="I30" i="70"/>
  <c r="H21" i="70"/>
  <c r="H22" i="70"/>
  <c r="H23" i="70"/>
  <c r="H24" i="70"/>
  <c r="H25" i="70"/>
  <c r="H26" i="70"/>
  <c r="H27" i="70"/>
  <c r="H28" i="70"/>
  <c r="H29" i="70"/>
  <c r="H30" i="70"/>
  <c r="G21" i="70"/>
  <c r="G22" i="70"/>
  <c r="G23" i="70"/>
  <c r="G24" i="70"/>
  <c r="G25" i="70"/>
  <c r="G26" i="70"/>
  <c r="G27" i="70"/>
  <c r="G28" i="70"/>
  <c r="G29" i="70"/>
  <c r="G30" i="70"/>
  <c r="I20" i="70"/>
  <c r="E23" i="70"/>
  <c r="E24" i="70"/>
  <c r="E25" i="70"/>
  <c r="E26" i="70"/>
  <c r="E27" i="70"/>
  <c r="E28" i="70"/>
  <c r="E29" i="70"/>
  <c r="E30" i="70"/>
  <c r="E22" i="70"/>
  <c r="E21" i="70"/>
  <c r="H20" i="70"/>
  <c r="G20" i="70"/>
  <c r="F21" i="70"/>
  <c r="F22" i="70"/>
  <c r="F23" i="70"/>
  <c r="F24" i="70"/>
  <c r="F25" i="70"/>
  <c r="F26" i="70"/>
  <c r="F27" i="70"/>
  <c r="F28" i="70"/>
  <c r="F29" i="70"/>
  <c r="F30" i="70"/>
  <c r="F20" i="70"/>
  <c r="D22" i="70"/>
  <c r="D23" i="70"/>
  <c r="D24" i="70"/>
  <c r="D25" i="70"/>
  <c r="D26" i="70"/>
  <c r="D27" i="70"/>
  <c r="D28" i="70"/>
  <c r="D29" i="70"/>
  <c r="D30" i="70"/>
  <c r="D21" i="70"/>
  <c r="C30" i="70"/>
  <c r="C29" i="70"/>
  <c r="C28" i="70"/>
  <c r="C27" i="70"/>
  <c r="C26" i="70"/>
  <c r="C25" i="70"/>
  <c r="C24" i="70"/>
  <c r="C23" i="70"/>
  <c r="C22" i="70"/>
  <c r="C21" i="70"/>
  <c r="C20" i="70"/>
  <c r="B30" i="70"/>
  <c r="B29" i="70"/>
  <c r="B28" i="70"/>
  <c r="B27" i="70"/>
  <c r="B26" i="70"/>
  <c r="B25" i="70"/>
  <c r="B24" i="70"/>
  <c r="B23" i="70"/>
  <c r="B22" i="70"/>
  <c r="B21" i="70"/>
  <c r="B20" i="70"/>
  <c r="L17" i="70"/>
  <c r="M17" i="70"/>
  <c r="N17" i="70"/>
  <c r="K17" i="70"/>
  <c r="F17" i="70"/>
  <c r="J20" i="71"/>
  <c r="N21" i="71"/>
  <c r="N22" i="71"/>
  <c r="N23" i="71"/>
  <c r="N24" i="71"/>
  <c r="N25" i="71"/>
  <c r="N26" i="71"/>
  <c r="N27" i="71"/>
  <c r="N28" i="71"/>
  <c r="N29" i="71"/>
  <c r="N30" i="71"/>
  <c r="N20" i="71"/>
  <c r="M21" i="71"/>
  <c r="M22" i="71"/>
  <c r="M23" i="71"/>
  <c r="M24" i="71"/>
  <c r="M25" i="71"/>
  <c r="M26" i="71"/>
  <c r="M27" i="71"/>
  <c r="M28" i="71"/>
  <c r="M29" i="71"/>
  <c r="M30" i="71"/>
  <c r="M20" i="71"/>
  <c r="L22" i="71"/>
  <c r="L23" i="71"/>
  <c r="L24" i="71"/>
  <c r="L25" i="71"/>
  <c r="L26" i="71"/>
  <c r="L27" i="71"/>
  <c r="L28" i="71"/>
  <c r="L29" i="71"/>
  <c r="L30" i="71"/>
  <c r="L21" i="71"/>
  <c r="L20" i="71"/>
  <c r="K22" i="71"/>
  <c r="K23" i="71"/>
  <c r="K24" i="71"/>
  <c r="K25" i="71"/>
  <c r="K26" i="71"/>
  <c r="K27" i="71"/>
  <c r="K28" i="71"/>
  <c r="K29" i="71"/>
  <c r="K30" i="71"/>
  <c r="K21" i="71"/>
  <c r="J22" i="71"/>
  <c r="J23" i="71"/>
  <c r="J24" i="71"/>
  <c r="J25" i="71"/>
  <c r="J26" i="71"/>
  <c r="J27" i="71"/>
  <c r="J28" i="71"/>
  <c r="J29" i="71"/>
  <c r="J30" i="71"/>
  <c r="J21" i="71"/>
  <c r="I21" i="71"/>
  <c r="I22" i="71"/>
  <c r="I23" i="71"/>
  <c r="I24" i="71"/>
  <c r="I25" i="71"/>
  <c r="I26" i="71"/>
  <c r="I27" i="71"/>
  <c r="I28" i="71"/>
  <c r="I29" i="71"/>
  <c r="I30" i="71"/>
  <c r="H21" i="71"/>
  <c r="H22" i="71"/>
  <c r="H23" i="71"/>
  <c r="H24" i="71"/>
  <c r="H25" i="71"/>
  <c r="H26" i="71"/>
  <c r="H27" i="71"/>
  <c r="H28" i="71"/>
  <c r="H29" i="71"/>
  <c r="H30" i="71"/>
  <c r="G21" i="71"/>
  <c r="G22" i="71"/>
  <c r="G23" i="71"/>
  <c r="G24" i="71"/>
  <c r="G25" i="71"/>
  <c r="G26" i="71"/>
  <c r="G27" i="71"/>
  <c r="G28" i="71"/>
  <c r="G29" i="71"/>
  <c r="G30" i="71"/>
  <c r="I20" i="71"/>
  <c r="E23" i="71"/>
  <c r="E24" i="71"/>
  <c r="E25" i="71"/>
  <c r="E26" i="71"/>
  <c r="E27" i="71"/>
  <c r="E28" i="71"/>
  <c r="E29" i="71"/>
  <c r="E30" i="71"/>
  <c r="E22" i="71"/>
  <c r="E21" i="71"/>
  <c r="H20" i="71"/>
  <c r="G20" i="71"/>
  <c r="F21" i="71"/>
  <c r="F22" i="71"/>
  <c r="F23" i="71"/>
  <c r="F24" i="71"/>
  <c r="F25" i="71"/>
  <c r="F26" i="71"/>
  <c r="F27" i="71"/>
  <c r="F28" i="71"/>
  <c r="F29" i="71"/>
  <c r="F30" i="71"/>
  <c r="F20" i="71"/>
  <c r="D22" i="71"/>
  <c r="D23" i="71"/>
  <c r="D24" i="71"/>
  <c r="D25" i="71"/>
  <c r="D26" i="71"/>
  <c r="D27" i="71"/>
  <c r="D28" i="71"/>
  <c r="D29" i="71"/>
  <c r="D30" i="71"/>
  <c r="D21" i="71"/>
  <c r="C30" i="71"/>
  <c r="C29" i="71"/>
  <c r="C28" i="71"/>
  <c r="C27" i="71"/>
  <c r="C26" i="71"/>
  <c r="C25" i="71"/>
  <c r="C24" i="71"/>
  <c r="C23" i="71"/>
  <c r="C22" i="71"/>
  <c r="C21" i="71"/>
  <c r="C20" i="71"/>
  <c r="B30" i="71"/>
  <c r="B29" i="71"/>
  <c r="B28" i="71"/>
  <c r="B27" i="71"/>
  <c r="B26" i="71"/>
  <c r="B25" i="71"/>
  <c r="B24" i="71"/>
  <c r="B23" i="71"/>
  <c r="B22" i="71"/>
  <c r="B21" i="71"/>
  <c r="B20" i="71"/>
  <c r="L17" i="71"/>
  <c r="M17" i="71"/>
  <c r="N17" i="71"/>
  <c r="K17" i="71"/>
  <c r="F17" i="71"/>
  <c r="L47" i="54" l="1"/>
  <c r="J47" i="54"/>
  <c r="K47" i="54"/>
  <c r="J46" i="54"/>
  <c r="K46" i="54"/>
  <c r="L46" i="54"/>
</calcChain>
</file>

<file path=xl/sharedStrings.xml><?xml version="1.0" encoding="utf-8"?>
<sst xmlns="http://schemas.openxmlformats.org/spreadsheetml/2006/main" count="1889" uniqueCount="123">
  <si>
    <t>Year</t>
  </si>
  <si>
    <t>Total Members</t>
  </si>
  <si>
    <t>Avg. Worship Attn.</t>
  </si>
  <si>
    <t>Total New Nazarenes</t>
  </si>
  <si>
    <t>Total Paid to District</t>
  </si>
  <si>
    <t># of Congre-gations*</t>
  </si>
  <si>
    <t>Hispanic Churches of the Nazarene</t>
  </si>
  <si>
    <t>Total</t>
  </si>
  <si>
    <t>% Change in Members</t>
  </si>
  <si>
    <t>% Change in Worship Attn.</t>
  </si>
  <si>
    <t>New Nazarenes per Congre-gation</t>
  </si>
  <si>
    <t>% of Raised Paid to District</t>
  </si>
  <si>
    <t>Haitian Churches of the Nazarene</t>
  </si>
  <si>
    <t>Korean Churches of the Nazarene</t>
  </si>
  <si>
    <t>Native American Churches of the Nazarene</t>
  </si>
  <si>
    <t>Armenian Churches of the Nazarene</t>
  </si>
  <si>
    <t>Cambodian Churches of the Nazarene</t>
  </si>
  <si>
    <t>Chinese Churches of the Nazarene</t>
  </si>
  <si>
    <t>Filipino Churches of the Nazarene</t>
  </si>
  <si>
    <t>Laotian Churches of the Nazarene</t>
  </si>
  <si>
    <t>Portuguese Churches of the Nazarene</t>
  </si>
  <si>
    <t>Russian Churches of the Nazarene</t>
  </si>
  <si>
    <t>Samoan Churches of the Nazarene</t>
  </si>
  <si>
    <t>Vietnamese Churches of the Nazarene</t>
  </si>
  <si>
    <t>South Asian Churches of the Nazarene</t>
  </si>
  <si>
    <t>Eritrean Churches of the Nazarene</t>
  </si>
  <si>
    <t>**Includes WEF and Approved Specials</t>
  </si>
  <si>
    <t>Total Paid to 10%**</t>
  </si>
  <si>
    <t>% of Raised Paid to 10%**</t>
  </si>
  <si>
    <t>USA/Canada Church of the Nazarene</t>
  </si>
  <si>
    <t>Cultural Group</t>
  </si>
  <si>
    <t>% Change in Churches</t>
  </si>
  <si>
    <t>% Change in Membership</t>
  </si>
  <si>
    <t>Totals</t>
  </si>
  <si>
    <t>*Includes active and inactive organized churches and active NewStarts.</t>
  </si>
  <si>
    <t>African</t>
  </si>
  <si>
    <t>Arab</t>
  </si>
  <si>
    <t>Armenian</t>
  </si>
  <si>
    <t>Black</t>
  </si>
  <si>
    <t>Cambodian</t>
  </si>
  <si>
    <t>Chinese</t>
  </si>
  <si>
    <t>Congolese</t>
  </si>
  <si>
    <t>Eritrean</t>
  </si>
  <si>
    <t>Eskimo</t>
  </si>
  <si>
    <t>Ethiopian</t>
  </si>
  <si>
    <t>Filipino</t>
  </si>
  <si>
    <t>French</t>
  </si>
  <si>
    <t>Haitian</t>
  </si>
  <si>
    <t>Hawaiian</t>
  </si>
  <si>
    <t>Hispanic</t>
  </si>
  <si>
    <t>Japanese</t>
  </si>
  <si>
    <t>Jewish</t>
  </si>
  <si>
    <t>Korean</t>
  </si>
  <si>
    <t>Lahu</t>
  </si>
  <si>
    <t>Laotian</t>
  </si>
  <si>
    <t>Liberian</t>
  </si>
  <si>
    <t>Multicultural</t>
  </si>
  <si>
    <t>Native American</t>
  </si>
  <si>
    <t>Portuguese</t>
  </si>
  <si>
    <t>Russian</t>
  </si>
  <si>
    <t>Samoan</t>
  </si>
  <si>
    <t>South Asian</t>
  </si>
  <si>
    <t>Sudan</t>
  </si>
  <si>
    <t>Tamil</t>
  </si>
  <si>
    <t>Vietnamese</t>
  </si>
  <si>
    <t>West Indian</t>
  </si>
  <si>
    <t>White/English-speaking</t>
  </si>
  <si>
    <t>Black Churches of the Nazarene</t>
  </si>
  <si>
    <t>Arab Churches of the Nazarene</t>
  </si>
  <si>
    <t>African Churches of the Nazarene</t>
  </si>
  <si>
    <t>Congolese Churches of the Nazarene</t>
  </si>
  <si>
    <t>Eskimo Churches of the Nazarene</t>
  </si>
  <si>
    <t>Ethiopian Churches of the Nazarene</t>
  </si>
  <si>
    <t>French Churches of the Nazarene</t>
  </si>
  <si>
    <t>Hawaiian Churches of the Nazarene</t>
  </si>
  <si>
    <t>Jewish Churches of the Nazarene</t>
  </si>
  <si>
    <t>Lahu Churches of the Nazarene</t>
  </si>
  <si>
    <t>Liberian Churches of the Nazarene</t>
  </si>
  <si>
    <t>Sudan Churches of the Nazarene</t>
  </si>
  <si>
    <t>Tamil Churches of the Nazarene</t>
  </si>
  <si>
    <t>West Indian Churches of the Nazarene</t>
  </si>
  <si>
    <t>Cape Verdean</t>
  </si>
  <si>
    <t>Cape Verdean Churches of the Nazarene</t>
  </si>
  <si>
    <t>Mein</t>
  </si>
  <si>
    <t>Indonesian</t>
  </si>
  <si>
    <t>Swahili</t>
  </si>
  <si>
    <t>Total Child Disc. Attn.</t>
  </si>
  <si>
    <t>Total Youth Disc. Attn.</t>
  </si>
  <si>
    <t>Total Church Income</t>
  </si>
  <si>
    <t>Total Paid to Education</t>
  </si>
  <si>
    <t>Total Disciple-ship Attn.</t>
  </si>
  <si>
    <t>Disc. Attn. As a % of Worship Attn.</t>
  </si>
  <si>
    <t>Child Disc. Attn. As a % of Total S.S. Attn.</t>
  </si>
  <si>
    <t>Youth Disc. Attn. As a % of Total S.S. Attn.</t>
  </si>
  <si>
    <t>Adult Disc. Attn. As a % of Total S.S. Attn.</t>
  </si>
  <si>
    <t>% Change in Total Church Income</t>
  </si>
  <si>
    <t>% of Raised Paid to Education</t>
  </si>
  <si>
    <t>Total Adult Disc. Attn.</t>
  </si>
  <si>
    <t>Swahili Churches of the Nazarene</t>
  </si>
  <si>
    <t>Indonesian Churches of the Nazarene</t>
  </si>
  <si>
    <t>Totals without White/English-Speaking</t>
  </si>
  <si>
    <t>Burmese</t>
  </si>
  <si>
    <t>Burmese Churches of the Nazarene</t>
  </si>
  <si>
    <t>White/English-speaking Churches of the Nazarene</t>
  </si>
  <si>
    <t>Multicultural Churches of the Nazarene</t>
  </si>
  <si>
    <t>*Includes active and inactive organized churches and active not yet organized churches.</t>
  </si>
  <si>
    <t>Fijian</t>
  </si>
  <si>
    <t>Southeast Asian Churches of the Nazarene</t>
  </si>
  <si>
    <t>Includes French and Haitian</t>
  </si>
  <si>
    <t>Includes Cape Verdean and Portuguese</t>
  </si>
  <si>
    <t>Includes African, Congolese, Eritrean, Ethiopian, Liberian, Sudan, and Swahili</t>
  </si>
  <si>
    <t>Hindi</t>
  </si>
  <si>
    <t>Percentage non-White/English-Speaking</t>
  </si>
  <si>
    <t>Hindi Churches of the Nazarene</t>
  </si>
  <si>
    <t>Includes Hinidi, South Asian, and Tamil</t>
  </si>
  <si>
    <t>Black &amp; West Indian Churches of the Nazarene</t>
  </si>
  <si>
    <t>Albanian</t>
  </si>
  <si>
    <t>Chin</t>
  </si>
  <si>
    <t>Albanian Churches of the Nazarene</t>
  </si>
  <si>
    <t>Chin Churches of the Nazarene</t>
  </si>
  <si>
    <t>Fijian Churches of the Nazarene</t>
  </si>
  <si>
    <t>Japanese Churches of the Nazarene</t>
  </si>
  <si>
    <t>Includes Burmese, Cambodian, Chin, Lahu, Laotian, and Vietnamese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</si>
</sst>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"/>
    <numFmt numFmtId="165" formatCode="0.0%"/>
    <numFmt numFmtId="166" formatCode="#,##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</font>
    <font>
      <sz val="10"/>
      <color indexed="8"/>
      <name val="MS Sans Serif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wrapText="1"/>
    </xf>
    <xf numFmtId="0" fontId="5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3" fontId="3" fillId="0" borderId="1" xfId="1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1" xfId="0" applyNumberFormat="1" applyBorder="1"/>
    <xf numFmtId="166" fontId="3" fillId="0" borderId="1" xfId="1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1" fontId="3" fillId="0" borderId="1" xfId="1" applyNumberFormat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0" fontId="10" fillId="0" borderId="4" xfId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1" fontId="12" fillId="0" borderId="1" xfId="1" applyNumberFormat="1" applyFont="1" applyFill="1" applyBorder="1" applyAlignment="1">
      <alignment horizontal="left" wrapText="1"/>
    </xf>
    <xf numFmtId="3" fontId="12" fillId="0" borderId="1" xfId="1" applyNumberFormat="1" applyFont="1" applyFill="1" applyBorder="1" applyAlignment="1">
      <alignment horizontal="right"/>
    </xf>
    <xf numFmtId="0" fontId="13" fillId="0" borderId="0" xfId="0" applyFont="1"/>
    <xf numFmtId="3" fontId="12" fillId="0" borderId="4" xfId="1" applyNumberFormat="1" applyFont="1" applyFill="1" applyBorder="1" applyAlignment="1">
      <alignment horizontal="right"/>
    </xf>
    <xf numFmtId="3" fontId="12" fillId="0" borderId="3" xfId="1" applyNumberFormat="1" applyFont="1" applyFill="1" applyBorder="1" applyAlignment="1">
      <alignment horizontal="right"/>
    </xf>
    <xf numFmtId="9" fontId="12" fillId="0" borderId="4" xfId="2" applyFont="1" applyFill="1" applyBorder="1" applyAlignment="1">
      <alignment horizontal="right"/>
    </xf>
    <xf numFmtId="9" fontId="10" fillId="0" borderId="4" xfId="2" applyFont="1" applyFill="1" applyBorder="1" applyAlignment="1">
      <alignment horizontal="right"/>
    </xf>
    <xf numFmtId="0" fontId="6" fillId="0" borderId="0" xfId="0" applyFont="1"/>
    <xf numFmtId="1" fontId="10" fillId="0" borderId="1" xfId="1" applyNumberFormat="1" applyFont="1" applyFill="1" applyBorder="1" applyAlignment="1">
      <alignment horizontal="right" wrapText="1"/>
    </xf>
    <xf numFmtId="3" fontId="10" fillId="0" borderId="1" xfId="1" applyNumberFormat="1" applyFont="1" applyFill="1" applyBorder="1" applyAlignment="1">
      <alignment horizontal="right"/>
    </xf>
    <xf numFmtId="3" fontId="10" fillId="0" borderId="3" xfId="1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0" fontId="14" fillId="0" borderId="0" xfId="0" applyFont="1"/>
    <xf numFmtId="0" fontId="6" fillId="0" borderId="0" xfId="0" applyFont="1" applyAlignment="1"/>
    <xf numFmtId="0" fontId="15" fillId="0" borderId="0" xfId="0" applyFont="1"/>
    <xf numFmtId="9" fontId="12" fillId="0" borderId="1" xfId="2" applyFont="1" applyFill="1" applyBorder="1" applyAlignment="1">
      <alignment horizontal="right"/>
    </xf>
    <xf numFmtId="9" fontId="10" fillId="0" borderId="1" xfId="2" applyFont="1" applyFill="1" applyBorder="1" applyAlignment="1">
      <alignment horizontal="right"/>
    </xf>
    <xf numFmtId="9" fontId="10" fillId="0" borderId="0" xfId="2" applyFont="1" applyFill="1" applyBorder="1" applyAlignment="1">
      <alignment horizontal="right"/>
    </xf>
    <xf numFmtId="9" fontId="10" fillId="0" borderId="3" xfId="2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6">
    <cellStyle name="Comma 2" xfId="4"/>
    <cellStyle name="Normal" xfId="0" builtinId="0"/>
    <cellStyle name="Normal 2" xfId="3"/>
    <cellStyle name="Normal_Sheet1" xfId="1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51"/>
  <sheetViews>
    <sheetView tabSelected="1" topLeftCell="C1" workbookViewId="0">
      <selection activeCell="C1" sqref="C1:L1"/>
    </sheetView>
  </sheetViews>
  <sheetFormatPr defaultRowHeight="12.75" x14ac:dyDescent="0.2"/>
  <cols>
    <col min="1" max="1" width="10.5703125" hidden="1" customWidth="1"/>
    <col min="2" max="2" width="11.85546875" hidden="1" customWidth="1"/>
    <col min="3" max="3" width="34.42578125" bestFit="1" customWidth="1"/>
    <col min="4" max="4" width="9.5703125" bestFit="1" customWidth="1"/>
    <col min="5" max="5" width="11.140625" bestFit="1" customWidth="1"/>
    <col min="6" max="6" width="9.42578125" bestFit="1" customWidth="1"/>
    <col min="7" max="7" width="9.5703125" bestFit="1" customWidth="1"/>
    <col min="8" max="8" width="11.140625" bestFit="1" customWidth="1"/>
    <col min="9" max="9" width="12" bestFit="1" customWidth="1"/>
    <col min="10" max="10" width="8.85546875" bestFit="1" customWidth="1"/>
    <col min="11" max="11" width="11.140625" bestFit="1" customWidth="1"/>
    <col min="12" max="12" width="10.7109375" bestFit="1" customWidth="1"/>
  </cols>
  <sheetData>
    <row r="1" spans="1:12" ht="23.25" x14ac:dyDescent="0.35">
      <c r="C1" s="36" t="s">
        <v>29</v>
      </c>
      <c r="D1" s="36"/>
      <c r="E1" s="36"/>
      <c r="F1" s="36"/>
      <c r="G1" s="36"/>
      <c r="H1" s="36"/>
      <c r="I1" s="36"/>
      <c r="J1" s="36"/>
      <c r="K1" s="36"/>
      <c r="L1" s="36"/>
    </row>
    <row r="2" spans="1:12" ht="18" x14ac:dyDescent="0.25">
      <c r="C2" s="37" t="str">
        <f>"Change in Cultural Groups: " &amp; A5 &amp; " to " &amp; B5</f>
        <v>Change in Cultural Groups: 2007 to 2017</v>
      </c>
      <c r="D2" s="37"/>
      <c r="E2" s="37"/>
      <c r="F2" s="37"/>
      <c r="G2" s="37"/>
      <c r="H2" s="37"/>
      <c r="I2" s="37"/>
      <c r="J2" s="37"/>
      <c r="K2" s="37"/>
      <c r="L2" s="37"/>
    </row>
    <row r="4" spans="1:12" s="16" customFormat="1" ht="36" x14ac:dyDescent="0.2">
      <c r="C4" s="12" t="s">
        <v>30</v>
      </c>
      <c r="D4" s="12" t="str">
        <f>A5 &amp; " # of Churches*"</f>
        <v>2007 # of Churches*</v>
      </c>
      <c r="E4" s="13" t="str">
        <f>A5 &amp; " Total Membership"</f>
        <v>2007 Total Membership</v>
      </c>
      <c r="F4" s="14" t="str">
        <f>A5 &amp;" Total Worship Attn."</f>
        <v>2007 Total Worship Attn.</v>
      </c>
      <c r="G4" s="15" t="str">
        <f>B5 &amp; " # of Churches*"</f>
        <v>2017 # of Churches*</v>
      </c>
      <c r="H4" s="12" t="str">
        <f>B5 &amp;" Total Membership"</f>
        <v>2017 Total Membership</v>
      </c>
      <c r="I4" s="14" t="str">
        <f>B5 &amp; " Total Worship Attn."</f>
        <v>2017 Total Worship Attn.</v>
      </c>
      <c r="J4" s="15" t="s">
        <v>31</v>
      </c>
      <c r="K4" s="12" t="s">
        <v>32</v>
      </c>
      <c r="L4" s="12" t="s">
        <v>9</v>
      </c>
    </row>
    <row r="5" spans="1:12" s="19" customFormat="1" ht="12" x14ac:dyDescent="0.2">
      <c r="A5" s="19">
        <v>2007</v>
      </c>
      <c r="B5" s="19">
        <v>2017</v>
      </c>
      <c r="C5" s="17" t="s">
        <v>35</v>
      </c>
      <c r="D5" s="18">
        <v>2</v>
      </c>
      <c r="E5" s="18">
        <v>94</v>
      </c>
      <c r="F5" s="21">
        <v>45</v>
      </c>
      <c r="G5" s="20">
        <v>15</v>
      </c>
      <c r="H5" s="18">
        <v>378</v>
      </c>
      <c r="I5" s="21">
        <v>401</v>
      </c>
      <c r="J5" s="22">
        <f>IF(D5=0,"",IF(D5="","",(G5-D5)/D5))</f>
        <v>6.5</v>
      </c>
      <c r="K5" s="22">
        <f>IF(E5=0,"",IF(E5="","",(H5-E5)/E5))</f>
        <v>3.021276595744681</v>
      </c>
      <c r="L5" s="32">
        <f>IF(F5=0,"",IF(F5="","",(I5-F5)/F5))</f>
        <v>7.9111111111111114</v>
      </c>
    </row>
    <row r="6" spans="1:12" s="19" customFormat="1" ht="12" x14ac:dyDescent="0.2">
      <c r="B6" s="19">
        <v>2017</v>
      </c>
      <c r="C6" s="17" t="s">
        <v>116</v>
      </c>
      <c r="D6" s="18"/>
      <c r="E6" s="18"/>
      <c r="F6" s="21"/>
      <c r="G6" s="18">
        <v>1</v>
      </c>
      <c r="H6" s="18">
        <v>0</v>
      </c>
      <c r="I6" s="21">
        <v>0</v>
      </c>
      <c r="J6" s="22" t="str">
        <f t="shared" ref="J6:J45" si="0">IF(D6=0,"",IF(D6="","",(G6-D6)/D6))</f>
        <v/>
      </c>
      <c r="K6" s="22" t="str">
        <f t="shared" ref="K6:K45" si="1">IF(E6=0,"",IF(E6="","",(H6-E6)/E6))</f>
        <v/>
      </c>
      <c r="L6" s="32" t="str">
        <f t="shared" ref="L6:L45" si="2">IF(F6=0,"",IF(F6="","",(I6-F6)/F6))</f>
        <v/>
      </c>
    </row>
    <row r="7" spans="1:12" s="19" customFormat="1" ht="12" x14ac:dyDescent="0.2">
      <c r="A7" s="19">
        <v>2007</v>
      </c>
      <c r="B7" s="19">
        <v>2017</v>
      </c>
      <c r="C7" s="17" t="s">
        <v>36</v>
      </c>
      <c r="D7" s="18">
        <v>7</v>
      </c>
      <c r="E7" s="18">
        <v>200</v>
      </c>
      <c r="F7" s="21">
        <v>205</v>
      </c>
      <c r="G7" s="18">
        <v>9</v>
      </c>
      <c r="H7" s="18">
        <v>250</v>
      </c>
      <c r="I7" s="21">
        <v>237</v>
      </c>
      <c r="J7" s="22">
        <f t="shared" ref="J7:J9" si="3">IF(D7=0,"",IF(D7="","",(G7-D7)/D7))</f>
        <v>0.2857142857142857</v>
      </c>
      <c r="K7" s="22">
        <f t="shared" ref="K7:K9" si="4">IF(E7=0,"",IF(E7="","",(H7-E7)/E7))</f>
        <v>0.25</v>
      </c>
      <c r="L7" s="32">
        <f t="shared" ref="L7:L9" si="5">IF(F7=0,"",IF(F7="","",(I7-F7)/F7))</f>
        <v>0.15609756097560976</v>
      </c>
    </row>
    <row r="8" spans="1:12" s="19" customFormat="1" ht="12" x14ac:dyDescent="0.2">
      <c r="A8" s="19">
        <v>2007</v>
      </c>
      <c r="B8" s="19">
        <v>2017</v>
      </c>
      <c r="C8" s="17" t="s">
        <v>37</v>
      </c>
      <c r="D8" s="18">
        <v>5</v>
      </c>
      <c r="E8" s="18">
        <v>290</v>
      </c>
      <c r="F8" s="21">
        <v>358</v>
      </c>
      <c r="G8" s="18">
        <v>4</v>
      </c>
      <c r="H8" s="18">
        <v>259</v>
      </c>
      <c r="I8" s="21">
        <v>342</v>
      </c>
      <c r="J8" s="22">
        <f t="shared" si="3"/>
        <v>-0.2</v>
      </c>
      <c r="K8" s="22">
        <f t="shared" si="4"/>
        <v>-0.10689655172413794</v>
      </c>
      <c r="L8" s="32">
        <f t="shared" si="5"/>
        <v>-4.4692737430167599E-2</v>
      </c>
    </row>
    <row r="9" spans="1:12" s="19" customFormat="1" ht="12" x14ac:dyDescent="0.2">
      <c r="A9" s="19">
        <v>2007</v>
      </c>
      <c r="B9" s="19">
        <v>2017</v>
      </c>
      <c r="C9" s="17" t="s">
        <v>38</v>
      </c>
      <c r="D9" s="18">
        <v>133</v>
      </c>
      <c r="E9" s="18">
        <v>15238</v>
      </c>
      <c r="F9" s="21">
        <v>9659</v>
      </c>
      <c r="G9" s="18">
        <v>112</v>
      </c>
      <c r="H9" s="18">
        <v>15690</v>
      </c>
      <c r="I9" s="21">
        <v>8208</v>
      </c>
      <c r="J9" s="22">
        <f t="shared" si="3"/>
        <v>-0.15789473684210525</v>
      </c>
      <c r="K9" s="22">
        <f t="shared" si="4"/>
        <v>2.96626853917837E-2</v>
      </c>
      <c r="L9" s="32">
        <f t="shared" si="5"/>
        <v>-0.15022259033026192</v>
      </c>
    </row>
    <row r="10" spans="1:12" s="19" customFormat="1" ht="12" x14ac:dyDescent="0.2">
      <c r="B10" s="19">
        <v>2017</v>
      </c>
      <c r="C10" s="17" t="s">
        <v>101</v>
      </c>
      <c r="D10" s="18"/>
      <c r="E10" s="18"/>
      <c r="F10" s="21"/>
      <c r="G10" s="18">
        <v>2</v>
      </c>
      <c r="H10" s="18">
        <v>224</v>
      </c>
      <c r="I10" s="21">
        <v>146</v>
      </c>
      <c r="J10" s="22" t="str">
        <f t="shared" si="0"/>
        <v/>
      </c>
      <c r="K10" s="22" t="str">
        <f t="shared" si="1"/>
        <v/>
      </c>
      <c r="L10" s="32" t="str">
        <f t="shared" si="2"/>
        <v/>
      </c>
    </row>
    <row r="11" spans="1:12" s="19" customFormat="1" ht="12" x14ac:dyDescent="0.2">
      <c r="A11" s="19">
        <v>2007</v>
      </c>
      <c r="B11" s="19">
        <v>2017</v>
      </c>
      <c r="C11" s="17" t="s">
        <v>39</v>
      </c>
      <c r="D11" s="18">
        <v>10</v>
      </c>
      <c r="E11" s="18">
        <v>520</v>
      </c>
      <c r="F11" s="21">
        <v>408</v>
      </c>
      <c r="G11" s="18">
        <v>10</v>
      </c>
      <c r="H11" s="18">
        <v>579</v>
      </c>
      <c r="I11" s="21">
        <v>336</v>
      </c>
      <c r="J11" s="22">
        <f t="shared" si="0"/>
        <v>0</v>
      </c>
      <c r="K11" s="22">
        <f t="shared" si="1"/>
        <v>0.11346153846153846</v>
      </c>
      <c r="L11" s="32">
        <f t="shared" si="2"/>
        <v>-0.17647058823529413</v>
      </c>
    </row>
    <row r="12" spans="1:12" s="19" customFormat="1" ht="12" x14ac:dyDescent="0.2">
      <c r="A12" s="19">
        <v>2007</v>
      </c>
      <c r="B12" s="19">
        <v>2017</v>
      </c>
      <c r="C12" s="17" t="s">
        <v>81</v>
      </c>
      <c r="D12" s="18">
        <v>5</v>
      </c>
      <c r="E12" s="18">
        <v>559</v>
      </c>
      <c r="F12" s="21">
        <v>585</v>
      </c>
      <c r="G12" s="18">
        <v>6</v>
      </c>
      <c r="H12" s="18">
        <v>695</v>
      </c>
      <c r="I12" s="21">
        <v>700</v>
      </c>
      <c r="J12" s="22">
        <f t="shared" si="0"/>
        <v>0.2</v>
      </c>
      <c r="K12" s="22">
        <f t="shared" si="1"/>
        <v>0.24329159212880144</v>
      </c>
      <c r="L12" s="32">
        <f t="shared" si="2"/>
        <v>0.19658119658119658</v>
      </c>
    </row>
    <row r="13" spans="1:12" s="19" customFormat="1" ht="12" x14ac:dyDescent="0.2">
      <c r="B13" s="19">
        <v>2017</v>
      </c>
      <c r="C13" s="17" t="s">
        <v>117</v>
      </c>
      <c r="D13" s="18"/>
      <c r="E13" s="18"/>
      <c r="F13" s="21"/>
      <c r="G13" s="18">
        <v>2</v>
      </c>
      <c r="H13" s="18">
        <v>16</v>
      </c>
      <c r="I13" s="21">
        <v>148</v>
      </c>
      <c r="J13" s="22" t="str">
        <f t="shared" si="0"/>
        <v/>
      </c>
      <c r="K13" s="22" t="str">
        <f t="shared" si="1"/>
        <v/>
      </c>
      <c r="L13" s="32" t="str">
        <f t="shared" si="2"/>
        <v/>
      </c>
    </row>
    <row r="14" spans="1:12" s="19" customFormat="1" ht="12" x14ac:dyDescent="0.2">
      <c r="A14" s="19">
        <v>2007</v>
      </c>
      <c r="B14" s="19">
        <v>2017</v>
      </c>
      <c r="C14" s="17" t="s">
        <v>40</v>
      </c>
      <c r="D14" s="18">
        <v>18</v>
      </c>
      <c r="E14" s="18">
        <v>1492</v>
      </c>
      <c r="F14" s="21">
        <v>927</v>
      </c>
      <c r="G14" s="18">
        <v>20</v>
      </c>
      <c r="H14" s="18">
        <v>1489</v>
      </c>
      <c r="I14" s="21">
        <v>975</v>
      </c>
      <c r="J14" s="22">
        <f t="shared" si="0"/>
        <v>0.1111111111111111</v>
      </c>
      <c r="K14" s="22">
        <f t="shared" si="1"/>
        <v>-2.0107238605898124E-3</v>
      </c>
      <c r="L14" s="32">
        <f t="shared" si="2"/>
        <v>5.1779935275080909E-2</v>
      </c>
    </row>
    <row r="15" spans="1:12" s="19" customFormat="1" ht="12" x14ac:dyDescent="0.2">
      <c r="A15" s="19">
        <v>2007</v>
      </c>
      <c r="B15" s="19">
        <v>2017</v>
      </c>
      <c r="C15" s="17" t="s">
        <v>41</v>
      </c>
      <c r="D15" s="18">
        <v>2</v>
      </c>
      <c r="E15" s="18">
        <v>144</v>
      </c>
      <c r="F15" s="21">
        <v>100</v>
      </c>
      <c r="G15" s="18">
        <v>3</v>
      </c>
      <c r="H15" s="18">
        <v>57</v>
      </c>
      <c r="I15" s="21">
        <v>46</v>
      </c>
      <c r="J15" s="22">
        <f t="shared" si="0"/>
        <v>0.5</v>
      </c>
      <c r="K15" s="22">
        <f t="shared" si="1"/>
        <v>-0.60416666666666663</v>
      </c>
      <c r="L15" s="32">
        <f t="shared" si="2"/>
        <v>-0.54</v>
      </c>
    </row>
    <row r="16" spans="1:12" s="19" customFormat="1" ht="12" x14ac:dyDescent="0.2">
      <c r="A16" s="19">
        <v>2007</v>
      </c>
      <c r="B16" s="19">
        <v>2017</v>
      </c>
      <c r="C16" s="17" t="s">
        <v>42</v>
      </c>
      <c r="D16" s="18">
        <v>4</v>
      </c>
      <c r="E16" s="18">
        <v>52</v>
      </c>
      <c r="F16" s="21">
        <v>116</v>
      </c>
      <c r="G16" s="18">
        <v>2</v>
      </c>
      <c r="H16" s="18">
        <v>67</v>
      </c>
      <c r="I16" s="21">
        <v>71</v>
      </c>
      <c r="J16" s="22">
        <f t="shared" si="0"/>
        <v>-0.5</v>
      </c>
      <c r="K16" s="22">
        <f t="shared" si="1"/>
        <v>0.28846153846153844</v>
      </c>
      <c r="L16" s="32">
        <f t="shared" si="2"/>
        <v>-0.38793103448275862</v>
      </c>
    </row>
    <row r="17" spans="1:12" s="19" customFormat="1" ht="12" x14ac:dyDescent="0.2">
      <c r="A17" s="19">
        <v>2007</v>
      </c>
      <c r="B17" s="19">
        <v>2017</v>
      </c>
      <c r="C17" s="17" t="s">
        <v>43</v>
      </c>
      <c r="D17" s="18">
        <v>1</v>
      </c>
      <c r="E17" s="18">
        <v>51</v>
      </c>
      <c r="F17" s="21">
        <v>36</v>
      </c>
      <c r="G17" s="18">
        <v>1</v>
      </c>
      <c r="H17" s="18">
        <v>44</v>
      </c>
      <c r="I17" s="21">
        <v>13</v>
      </c>
      <c r="J17" s="22">
        <f t="shared" si="0"/>
        <v>0</v>
      </c>
      <c r="K17" s="22">
        <f t="shared" si="1"/>
        <v>-0.13725490196078433</v>
      </c>
      <c r="L17" s="32">
        <f t="shared" si="2"/>
        <v>-0.63888888888888884</v>
      </c>
    </row>
    <row r="18" spans="1:12" s="19" customFormat="1" ht="12" x14ac:dyDescent="0.2">
      <c r="A18" s="19">
        <v>2007</v>
      </c>
      <c r="B18" s="19">
        <v>2017</v>
      </c>
      <c r="C18" s="17" t="s">
        <v>44</v>
      </c>
      <c r="D18" s="18">
        <v>1</v>
      </c>
      <c r="E18" s="18">
        <v>0</v>
      </c>
      <c r="F18" s="21">
        <v>0</v>
      </c>
      <c r="G18" s="18">
        <v>1</v>
      </c>
      <c r="H18" s="18">
        <v>30</v>
      </c>
      <c r="I18" s="21">
        <v>0</v>
      </c>
      <c r="J18" s="22">
        <f t="shared" si="0"/>
        <v>0</v>
      </c>
      <c r="K18" s="22" t="str">
        <f t="shared" si="1"/>
        <v/>
      </c>
      <c r="L18" s="32" t="str">
        <f t="shared" si="2"/>
        <v/>
      </c>
    </row>
    <row r="19" spans="1:12" s="19" customFormat="1" ht="12" x14ac:dyDescent="0.2">
      <c r="A19" s="19">
        <v>2007</v>
      </c>
      <c r="B19" s="19">
        <v>2017</v>
      </c>
      <c r="C19" s="17" t="s">
        <v>106</v>
      </c>
      <c r="D19" s="18">
        <v>1</v>
      </c>
      <c r="E19" s="18">
        <v>9</v>
      </c>
      <c r="F19" s="21">
        <v>8</v>
      </c>
      <c r="G19" s="18">
        <v>1</v>
      </c>
      <c r="H19" s="18">
        <v>0</v>
      </c>
      <c r="I19" s="21">
        <v>0</v>
      </c>
      <c r="J19" s="22">
        <f t="shared" si="0"/>
        <v>0</v>
      </c>
      <c r="K19" s="22">
        <f t="shared" si="1"/>
        <v>-1</v>
      </c>
      <c r="L19" s="32">
        <f t="shared" si="2"/>
        <v>-1</v>
      </c>
    </row>
    <row r="20" spans="1:12" s="19" customFormat="1" ht="12" x14ac:dyDescent="0.2">
      <c r="A20" s="19">
        <v>2007</v>
      </c>
      <c r="B20" s="19">
        <v>2017</v>
      </c>
      <c r="C20" s="17" t="s">
        <v>45</v>
      </c>
      <c r="D20" s="18">
        <v>13</v>
      </c>
      <c r="E20" s="18">
        <v>1053</v>
      </c>
      <c r="F20" s="21">
        <v>751</v>
      </c>
      <c r="G20" s="18">
        <v>13</v>
      </c>
      <c r="H20" s="18">
        <v>1150</v>
      </c>
      <c r="I20" s="21">
        <v>809</v>
      </c>
      <c r="J20" s="22">
        <f t="shared" si="0"/>
        <v>0</v>
      </c>
      <c r="K20" s="22">
        <f t="shared" si="1"/>
        <v>9.2117758784425449E-2</v>
      </c>
      <c r="L20" s="32">
        <f t="shared" si="2"/>
        <v>7.7230359520639141E-2</v>
      </c>
    </row>
    <row r="21" spans="1:12" s="19" customFormat="1" ht="12" x14ac:dyDescent="0.2">
      <c r="A21" s="19">
        <v>2007</v>
      </c>
      <c r="B21" s="19">
        <v>2017</v>
      </c>
      <c r="C21" s="17" t="s">
        <v>46</v>
      </c>
      <c r="D21" s="18">
        <v>1</v>
      </c>
      <c r="E21" s="18">
        <v>118</v>
      </c>
      <c r="F21" s="21">
        <v>80</v>
      </c>
      <c r="G21" s="18">
        <v>3</v>
      </c>
      <c r="H21" s="18">
        <v>192</v>
      </c>
      <c r="I21" s="21">
        <v>185</v>
      </c>
      <c r="J21" s="22">
        <f t="shared" si="0"/>
        <v>2</v>
      </c>
      <c r="K21" s="22">
        <f t="shared" si="1"/>
        <v>0.6271186440677966</v>
      </c>
      <c r="L21" s="32">
        <f t="shared" si="2"/>
        <v>1.3125</v>
      </c>
    </row>
    <row r="22" spans="1:12" s="19" customFormat="1" ht="12" x14ac:dyDescent="0.2">
      <c r="A22" s="19">
        <v>2007</v>
      </c>
      <c r="B22" s="19">
        <v>2017</v>
      </c>
      <c r="C22" s="17" t="s">
        <v>47</v>
      </c>
      <c r="D22" s="18">
        <v>83</v>
      </c>
      <c r="E22" s="18">
        <v>12292</v>
      </c>
      <c r="F22" s="21">
        <v>8029</v>
      </c>
      <c r="G22" s="18">
        <v>99</v>
      </c>
      <c r="H22" s="18">
        <v>14847</v>
      </c>
      <c r="I22" s="21">
        <v>10882</v>
      </c>
      <c r="J22" s="22">
        <f t="shared" si="0"/>
        <v>0.19277108433734941</v>
      </c>
      <c r="K22" s="22">
        <f t="shared" si="1"/>
        <v>0.20785876993166286</v>
      </c>
      <c r="L22" s="32">
        <f t="shared" si="2"/>
        <v>0.35533690372400051</v>
      </c>
    </row>
    <row r="23" spans="1:12" s="19" customFormat="1" ht="12" x14ac:dyDescent="0.2">
      <c r="A23" s="19">
        <v>2007</v>
      </c>
      <c r="B23" s="19">
        <v>2017</v>
      </c>
      <c r="C23" s="17" t="s">
        <v>48</v>
      </c>
      <c r="D23" s="18">
        <v>2</v>
      </c>
      <c r="E23" s="18">
        <v>179</v>
      </c>
      <c r="F23" s="21">
        <v>196</v>
      </c>
      <c r="G23" s="18">
        <v>1</v>
      </c>
      <c r="H23" s="18">
        <v>141</v>
      </c>
      <c r="I23" s="21">
        <v>110</v>
      </c>
      <c r="J23" s="22">
        <f t="shared" si="0"/>
        <v>-0.5</v>
      </c>
      <c r="K23" s="22">
        <f t="shared" si="1"/>
        <v>-0.21229050279329609</v>
      </c>
      <c r="L23" s="32">
        <f t="shared" si="2"/>
        <v>-0.43877551020408162</v>
      </c>
    </row>
    <row r="24" spans="1:12" s="19" customFormat="1" ht="12" x14ac:dyDescent="0.2">
      <c r="B24" s="19">
        <v>2017</v>
      </c>
      <c r="C24" s="17" t="s">
        <v>111</v>
      </c>
      <c r="D24" s="18"/>
      <c r="E24" s="18"/>
      <c r="F24" s="21"/>
      <c r="G24" s="18">
        <v>1</v>
      </c>
      <c r="H24" s="18">
        <v>0</v>
      </c>
      <c r="I24" s="21">
        <v>0</v>
      </c>
      <c r="J24" s="22" t="str">
        <f t="shared" ref="J24" si="6">IF(D24=0,"",IF(D24="","",(G24-D24)/D24))</f>
        <v/>
      </c>
      <c r="K24" s="22" t="str">
        <f t="shared" ref="K24" si="7">IF(E24=0,"",IF(E24="","",(H24-E24)/E24))</f>
        <v/>
      </c>
      <c r="L24" s="32" t="str">
        <f t="shared" ref="L24" si="8">IF(F24=0,"",IF(F24="","",(I24-F24)/F24))</f>
        <v/>
      </c>
    </row>
    <row r="25" spans="1:12" s="19" customFormat="1" ht="12" x14ac:dyDescent="0.2">
      <c r="A25" s="19">
        <v>2007</v>
      </c>
      <c r="B25" s="19">
        <v>2017</v>
      </c>
      <c r="C25" s="17" t="s">
        <v>49</v>
      </c>
      <c r="D25" s="18">
        <v>440</v>
      </c>
      <c r="E25" s="18">
        <v>27296</v>
      </c>
      <c r="F25" s="21">
        <v>23754</v>
      </c>
      <c r="G25" s="18">
        <v>657</v>
      </c>
      <c r="H25" s="18">
        <v>39585</v>
      </c>
      <c r="I25" s="21">
        <v>33372</v>
      </c>
      <c r="J25" s="22">
        <f t="shared" si="0"/>
        <v>0.49318181818181817</v>
      </c>
      <c r="K25" s="22">
        <f t="shared" si="1"/>
        <v>0.45021248534583824</v>
      </c>
      <c r="L25" s="32">
        <f t="shared" si="2"/>
        <v>0.40490022733013387</v>
      </c>
    </row>
    <row r="26" spans="1:12" s="19" customFormat="1" ht="12" x14ac:dyDescent="0.2">
      <c r="B26" s="19">
        <v>2017</v>
      </c>
      <c r="C26" s="17" t="s">
        <v>84</v>
      </c>
      <c r="D26" s="18"/>
      <c r="E26" s="18"/>
      <c r="F26" s="21"/>
      <c r="G26" s="18">
        <v>1</v>
      </c>
      <c r="H26" s="18">
        <v>24</v>
      </c>
      <c r="I26" s="21">
        <v>29</v>
      </c>
      <c r="J26" s="22" t="str">
        <f t="shared" si="0"/>
        <v/>
      </c>
      <c r="K26" s="22" t="str">
        <f t="shared" si="1"/>
        <v/>
      </c>
      <c r="L26" s="32" t="str">
        <f t="shared" si="2"/>
        <v/>
      </c>
    </row>
    <row r="27" spans="1:12" s="19" customFormat="1" ht="12" x14ac:dyDescent="0.2">
      <c r="A27" s="19">
        <v>2007</v>
      </c>
      <c r="B27" s="19">
        <v>2017</v>
      </c>
      <c r="C27" s="17" t="s">
        <v>50</v>
      </c>
      <c r="D27" s="18">
        <v>1</v>
      </c>
      <c r="E27" s="18">
        <v>7</v>
      </c>
      <c r="F27" s="21">
        <v>13</v>
      </c>
      <c r="G27" s="18">
        <v>1</v>
      </c>
      <c r="H27" s="18">
        <v>4</v>
      </c>
      <c r="I27" s="21">
        <v>3</v>
      </c>
      <c r="J27" s="22">
        <f t="shared" si="0"/>
        <v>0</v>
      </c>
      <c r="K27" s="22">
        <f t="shared" si="1"/>
        <v>-0.42857142857142855</v>
      </c>
      <c r="L27" s="32">
        <f t="shared" si="2"/>
        <v>-0.76923076923076927</v>
      </c>
    </row>
    <row r="28" spans="1:12" s="19" customFormat="1" ht="12" x14ac:dyDescent="0.2">
      <c r="A28" s="19">
        <v>2007</v>
      </c>
      <c r="B28" s="19">
        <v>2017</v>
      </c>
      <c r="C28" s="17" t="s">
        <v>51</v>
      </c>
      <c r="D28" s="18">
        <v>2</v>
      </c>
      <c r="E28" s="18">
        <v>121</v>
      </c>
      <c r="F28" s="21">
        <v>132</v>
      </c>
      <c r="G28" s="18">
        <v>3</v>
      </c>
      <c r="H28" s="18">
        <v>207</v>
      </c>
      <c r="I28" s="21">
        <v>125</v>
      </c>
      <c r="J28" s="22">
        <f t="shared" si="0"/>
        <v>0.5</v>
      </c>
      <c r="K28" s="22">
        <f t="shared" si="1"/>
        <v>0.71074380165289253</v>
      </c>
      <c r="L28" s="32">
        <f t="shared" si="2"/>
        <v>-5.3030303030303032E-2</v>
      </c>
    </row>
    <row r="29" spans="1:12" s="19" customFormat="1" ht="12" x14ac:dyDescent="0.2">
      <c r="A29" s="19">
        <v>2007</v>
      </c>
      <c r="B29" s="19">
        <v>2017</v>
      </c>
      <c r="C29" s="17" t="s">
        <v>52</v>
      </c>
      <c r="D29" s="18">
        <v>66</v>
      </c>
      <c r="E29" s="18">
        <v>3162</v>
      </c>
      <c r="F29" s="21">
        <v>2453</v>
      </c>
      <c r="G29" s="18">
        <v>72</v>
      </c>
      <c r="H29" s="18">
        <v>2518</v>
      </c>
      <c r="I29" s="21">
        <v>2011</v>
      </c>
      <c r="J29" s="22">
        <f t="shared" si="0"/>
        <v>9.0909090909090912E-2</v>
      </c>
      <c r="K29" s="22">
        <f t="shared" si="1"/>
        <v>-0.2036685641998735</v>
      </c>
      <c r="L29" s="32">
        <f t="shared" si="2"/>
        <v>-0.18018752547900529</v>
      </c>
    </row>
    <row r="30" spans="1:12" s="19" customFormat="1" ht="12" x14ac:dyDescent="0.2">
      <c r="A30" s="19">
        <v>2007</v>
      </c>
      <c r="B30" s="19">
        <v>2017</v>
      </c>
      <c r="C30" s="17" t="s">
        <v>53</v>
      </c>
      <c r="D30" s="18">
        <v>1</v>
      </c>
      <c r="E30" s="18">
        <v>90</v>
      </c>
      <c r="F30" s="21">
        <v>85</v>
      </c>
      <c r="G30" s="18">
        <v>1</v>
      </c>
      <c r="H30" s="18">
        <v>486</v>
      </c>
      <c r="I30" s="21">
        <v>166</v>
      </c>
      <c r="J30" s="22">
        <f t="shared" si="0"/>
        <v>0</v>
      </c>
      <c r="K30" s="22">
        <f t="shared" si="1"/>
        <v>4.4000000000000004</v>
      </c>
      <c r="L30" s="32">
        <f t="shared" si="2"/>
        <v>0.95294117647058818</v>
      </c>
    </row>
    <row r="31" spans="1:12" s="19" customFormat="1" ht="12" x14ac:dyDescent="0.2">
      <c r="A31" s="19">
        <v>2007</v>
      </c>
      <c r="B31" s="19">
        <v>2017</v>
      </c>
      <c r="C31" s="17" t="s">
        <v>54</v>
      </c>
      <c r="D31" s="18">
        <v>4</v>
      </c>
      <c r="E31" s="18">
        <v>281</v>
      </c>
      <c r="F31" s="21">
        <v>288</v>
      </c>
      <c r="G31" s="18">
        <v>3</v>
      </c>
      <c r="H31" s="18">
        <v>203</v>
      </c>
      <c r="I31" s="21">
        <v>214</v>
      </c>
      <c r="J31" s="22">
        <f t="shared" si="0"/>
        <v>-0.25</v>
      </c>
      <c r="K31" s="22">
        <f t="shared" si="1"/>
        <v>-0.27758007117437722</v>
      </c>
      <c r="L31" s="32">
        <f t="shared" si="2"/>
        <v>-0.25694444444444442</v>
      </c>
    </row>
    <row r="32" spans="1:12" s="19" customFormat="1" ht="12" x14ac:dyDescent="0.2">
      <c r="A32" s="19">
        <v>2007</v>
      </c>
      <c r="B32" s="19">
        <v>2017</v>
      </c>
      <c r="C32" s="17" t="s">
        <v>55</v>
      </c>
      <c r="D32" s="18">
        <v>1</v>
      </c>
      <c r="E32" s="18">
        <v>50</v>
      </c>
      <c r="F32" s="21">
        <v>54</v>
      </c>
      <c r="G32" s="18">
        <v>2</v>
      </c>
      <c r="H32" s="18">
        <v>153</v>
      </c>
      <c r="I32" s="21">
        <v>115</v>
      </c>
      <c r="J32" s="22">
        <f t="shared" si="0"/>
        <v>1</v>
      </c>
      <c r="K32" s="22">
        <f t="shared" si="1"/>
        <v>2.06</v>
      </c>
      <c r="L32" s="32">
        <f t="shared" si="2"/>
        <v>1.1296296296296295</v>
      </c>
    </row>
    <row r="33" spans="1:12" s="19" customFormat="1" ht="12" x14ac:dyDescent="0.2">
      <c r="A33" s="19">
        <v>2007</v>
      </c>
      <c r="C33" s="17" t="s">
        <v>83</v>
      </c>
      <c r="D33" s="18">
        <v>1</v>
      </c>
      <c r="E33" s="18">
        <v>65</v>
      </c>
      <c r="F33" s="21">
        <v>76</v>
      </c>
      <c r="G33" s="18"/>
      <c r="H33" s="18"/>
      <c r="I33" s="21"/>
      <c r="J33" s="22">
        <f t="shared" si="0"/>
        <v>-1</v>
      </c>
      <c r="K33" s="22">
        <f t="shared" si="1"/>
        <v>-1</v>
      </c>
      <c r="L33" s="32">
        <f t="shared" si="2"/>
        <v>-1</v>
      </c>
    </row>
    <row r="34" spans="1:12" s="19" customFormat="1" ht="12" x14ac:dyDescent="0.2">
      <c r="A34" s="19">
        <v>2007</v>
      </c>
      <c r="B34" s="19">
        <v>2017</v>
      </c>
      <c r="C34" s="17" t="s">
        <v>56</v>
      </c>
      <c r="D34" s="18">
        <v>130</v>
      </c>
      <c r="E34" s="18">
        <v>16079</v>
      </c>
      <c r="F34" s="21">
        <v>13227</v>
      </c>
      <c r="G34" s="18">
        <v>165</v>
      </c>
      <c r="H34" s="18">
        <v>17671</v>
      </c>
      <c r="I34" s="21">
        <v>12671</v>
      </c>
      <c r="J34" s="22">
        <f t="shared" si="0"/>
        <v>0.26923076923076922</v>
      </c>
      <c r="K34" s="22">
        <f t="shared" si="1"/>
        <v>9.9011132533117732E-2</v>
      </c>
      <c r="L34" s="32">
        <f t="shared" si="2"/>
        <v>-4.2035230966961518E-2</v>
      </c>
    </row>
    <row r="35" spans="1:12" s="19" customFormat="1" ht="12" x14ac:dyDescent="0.2">
      <c r="A35" s="19">
        <v>2007</v>
      </c>
      <c r="B35" s="19">
        <v>2017</v>
      </c>
      <c r="C35" s="17" t="s">
        <v>57</v>
      </c>
      <c r="D35" s="18">
        <v>54</v>
      </c>
      <c r="E35" s="18">
        <v>2249</v>
      </c>
      <c r="F35" s="21">
        <v>1630</v>
      </c>
      <c r="G35" s="18">
        <v>51</v>
      </c>
      <c r="H35" s="18">
        <v>2577</v>
      </c>
      <c r="I35" s="21">
        <v>1234</v>
      </c>
      <c r="J35" s="22">
        <f t="shared" si="0"/>
        <v>-5.5555555555555552E-2</v>
      </c>
      <c r="K35" s="22">
        <f t="shared" si="1"/>
        <v>0.14584259670964872</v>
      </c>
      <c r="L35" s="32">
        <f t="shared" si="2"/>
        <v>-0.24294478527607363</v>
      </c>
    </row>
    <row r="36" spans="1:12" s="19" customFormat="1" ht="12" x14ac:dyDescent="0.2">
      <c r="A36" s="19">
        <v>2007</v>
      </c>
      <c r="B36" s="19">
        <v>2017</v>
      </c>
      <c r="C36" s="17" t="s">
        <v>58</v>
      </c>
      <c r="D36" s="18">
        <v>6</v>
      </c>
      <c r="E36" s="18">
        <v>663</v>
      </c>
      <c r="F36" s="21">
        <v>491</v>
      </c>
      <c r="G36" s="18">
        <v>5</v>
      </c>
      <c r="H36" s="18">
        <v>626</v>
      </c>
      <c r="I36" s="21">
        <v>619</v>
      </c>
      <c r="J36" s="22">
        <f t="shared" si="0"/>
        <v>-0.16666666666666666</v>
      </c>
      <c r="K36" s="22">
        <f t="shared" si="1"/>
        <v>-5.5806938159879339E-2</v>
      </c>
      <c r="L36" s="32">
        <f t="shared" si="2"/>
        <v>0.26069246435845211</v>
      </c>
    </row>
    <row r="37" spans="1:12" s="19" customFormat="1" ht="12" x14ac:dyDescent="0.2">
      <c r="A37" s="19">
        <v>2007</v>
      </c>
      <c r="B37" s="19">
        <v>2017</v>
      </c>
      <c r="C37" s="17" t="s">
        <v>59</v>
      </c>
      <c r="D37" s="18">
        <v>1</v>
      </c>
      <c r="E37" s="18">
        <v>24</v>
      </c>
      <c r="F37" s="21">
        <v>0</v>
      </c>
      <c r="G37" s="18">
        <v>1</v>
      </c>
      <c r="H37" s="18">
        <v>31</v>
      </c>
      <c r="I37" s="21">
        <v>17</v>
      </c>
      <c r="J37" s="22">
        <f t="shared" si="0"/>
        <v>0</v>
      </c>
      <c r="K37" s="22">
        <f t="shared" si="1"/>
        <v>0.29166666666666669</v>
      </c>
      <c r="L37" s="32" t="str">
        <f t="shared" si="2"/>
        <v/>
      </c>
    </row>
    <row r="38" spans="1:12" s="19" customFormat="1" ht="12" x14ac:dyDescent="0.2">
      <c r="A38" s="19">
        <v>2007</v>
      </c>
      <c r="B38" s="19">
        <v>2017</v>
      </c>
      <c r="C38" s="17" t="s">
        <v>60</v>
      </c>
      <c r="D38" s="18">
        <v>17</v>
      </c>
      <c r="E38" s="18">
        <v>1424</v>
      </c>
      <c r="F38" s="21">
        <v>958</v>
      </c>
      <c r="G38" s="18">
        <v>25</v>
      </c>
      <c r="H38" s="18">
        <v>1703</v>
      </c>
      <c r="I38" s="21">
        <v>911</v>
      </c>
      <c r="J38" s="22">
        <f t="shared" si="0"/>
        <v>0.47058823529411764</v>
      </c>
      <c r="K38" s="22">
        <f t="shared" si="1"/>
        <v>0.19592696629213482</v>
      </c>
      <c r="L38" s="32">
        <f t="shared" si="2"/>
        <v>-4.9060542797494784E-2</v>
      </c>
    </row>
    <row r="39" spans="1:12" s="19" customFormat="1" ht="12" x14ac:dyDescent="0.2">
      <c r="A39" s="19">
        <v>2007</v>
      </c>
      <c r="B39" s="19">
        <v>2017</v>
      </c>
      <c r="C39" s="17" t="s">
        <v>61</v>
      </c>
      <c r="D39" s="18">
        <v>3</v>
      </c>
      <c r="E39" s="18">
        <v>90</v>
      </c>
      <c r="F39" s="21">
        <v>0</v>
      </c>
      <c r="G39" s="18">
        <v>1</v>
      </c>
      <c r="H39" s="18">
        <v>47</v>
      </c>
      <c r="I39" s="21">
        <v>50</v>
      </c>
      <c r="J39" s="22">
        <f t="shared" si="0"/>
        <v>-0.66666666666666663</v>
      </c>
      <c r="K39" s="22">
        <f t="shared" si="1"/>
        <v>-0.4777777777777778</v>
      </c>
      <c r="L39" s="32" t="str">
        <f t="shared" si="2"/>
        <v/>
      </c>
    </row>
    <row r="40" spans="1:12" s="19" customFormat="1" ht="12" x14ac:dyDescent="0.2">
      <c r="A40" s="19">
        <v>2007</v>
      </c>
      <c r="B40" s="19">
        <v>2017</v>
      </c>
      <c r="C40" s="17" t="s">
        <v>62</v>
      </c>
      <c r="D40" s="18">
        <v>1</v>
      </c>
      <c r="E40" s="18">
        <v>0</v>
      </c>
      <c r="F40" s="21">
        <v>0</v>
      </c>
      <c r="G40" s="18">
        <v>4</v>
      </c>
      <c r="H40" s="18">
        <v>18</v>
      </c>
      <c r="I40" s="21">
        <v>61</v>
      </c>
      <c r="J40" s="22">
        <f t="shared" si="0"/>
        <v>3</v>
      </c>
      <c r="K40" s="22" t="str">
        <f t="shared" si="1"/>
        <v/>
      </c>
      <c r="L40" s="32" t="str">
        <f t="shared" si="2"/>
        <v/>
      </c>
    </row>
    <row r="41" spans="1:12" s="19" customFormat="1" ht="12" x14ac:dyDescent="0.2">
      <c r="B41" s="19">
        <v>2017</v>
      </c>
      <c r="C41" s="17" t="s">
        <v>85</v>
      </c>
      <c r="D41" s="18"/>
      <c r="E41" s="18"/>
      <c r="F41" s="21"/>
      <c r="G41" s="18">
        <v>1</v>
      </c>
      <c r="H41" s="18">
        <v>0</v>
      </c>
      <c r="I41" s="21">
        <v>0</v>
      </c>
      <c r="J41" s="22" t="str">
        <f t="shared" si="0"/>
        <v/>
      </c>
      <c r="K41" s="22" t="str">
        <f t="shared" si="1"/>
        <v/>
      </c>
      <c r="L41" s="32" t="str">
        <f t="shared" si="2"/>
        <v/>
      </c>
    </row>
    <row r="42" spans="1:12" s="19" customFormat="1" ht="12" x14ac:dyDescent="0.2">
      <c r="A42" s="19">
        <v>2007</v>
      </c>
      <c r="B42" s="19">
        <v>2017</v>
      </c>
      <c r="C42" s="17" t="s">
        <v>63</v>
      </c>
      <c r="D42" s="18">
        <v>3</v>
      </c>
      <c r="E42" s="18">
        <v>118</v>
      </c>
      <c r="F42" s="21">
        <v>88</v>
      </c>
      <c r="G42" s="18">
        <v>3</v>
      </c>
      <c r="H42" s="18">
        <v>116</v>
      </c>
      <c r="I42" s="21">
        <v>87</v>
      </c>
      <c r="J42" s="22">
        <f t="shared" si="0"/>
        <v>0</v>
      </c>
      <c r="K42" s="22">
        <f t="shared" si="1"/>
        <v>-1.6949152542372881E-2</v>
      </c>
      <c r="L42" s="32">
        <f t="shared" si="2"/>
        <v>-1.1363636363636364E-2</v>
      </c>
    </row>
    <row r="43" spans="1:12" s="19" customFormat="1" ht="12" x14ac:dyDescent="0.2">
      <c r="A43" s="19">
        <v>2007</v>
      </c>
      <c r="B43" s="19">
        <v>2017</v>
      </c>
      <c r="C43" s="17" t="s">
        <v>64</v>
      </c>
      <c r="D43" s="18">
        <v>5</v>
      </c>
      <c r="E43" s="18">
        <v>275</v>
      </c>
      <c r="F43" s="21">
        <v>143</v>
      </c>
      <c r="G43" s="18">
        <v>4</v>
      </c>
      <c r="H43" s="18">
        <v>374</v>
      </c>
      <c r="I43" s="21">
        <v>134</v>
      </c>
      <c r="J43" s="22">
        <f t="shared" ref="J43:J44" si="9">IF(D43=0,"",IF(D43="","",(G43-D43)/D43))</f>
        <v>-0.2</v>
      </c>
      <c r="K43" s="22">
        <f t="shared" ref="K43:K44" si="10">IF(E43=0,"",IF(E43="","",(H43-E43)/E43))</f>
        <v>0.36</v>
      </c>
      <c r="L43" s="32">
        <f t="shared" ref="L43:L44" si="11">IF(F43=0,"",IF(F43="","",(I43-F43)/F43))</f>
        <v>-6.2937062937062943E-2</v>
      </c>
    </row>
    <row r="44" spans="1:12" s="19" customFormat="1" ht="12" x14ac:dyDescent="0.2">
      <c r="A44" s="19">
        <v>2007</v>
      </c>
      <c r="B44" s="19">
        <v>2017</v>
      </c>
      <c r="C44" s="17" t="s">
        <v>65</v>
      </c>
      <c r="D44" s="18">
        <v>14</v>
      </c>
      <c r="E44" s="18">
        <v>1617</v>
      </c>
      <c r="F44" s="21">
        <v>1289</v>
      </c>
      <c r="G44" s="18">
        <v>11</v>
      </c>
      <c r="H44" s="18">
        <v>1958</v>
      </c>
      <c r="I44" s="21">
        <v>1252</v>
      </c>
      <c r="J44" s="22">
        <f t="shared" si="9"/>
        <v>-0.21428571428571427</v>
      </c>
      <c r="K44" s="22">
        <f t="shared" si="10"/>
        <v>0.21088435374149661</v>
      </c>
      <c r="L44" s="32">
        <f t="shared" si="11"/>
        <v>-2.8704422032583398E-2</v>
      </c>
    </row>
    <row r="45" spans="1:12" x14ac:dyDescent="0.2">
      <c r="A45" s="29">
        <v>2007</v>
      </c>
      <c r="B45" s="29">
        <v>2017</v>
      </c>
      <c r="C45" s="17" t="s">
        <v>66</v>
      </c>
      <c r="D45" s="18">
        <v>4240</v>
      </c>
      <c r="E45" s="18">
        <v>570048</v>
      </c>
      <c r="F45" s="21">
        <v>458034</v>
      </c>
      <c r="G45" s="18">
        <v>4018</v>
      </c>
      <c r="H45" s="18">
        <v>528943</v>
      </c>
      <c r="I45" s="21">
        <v>379526</v>
      </c>
      <c r="J45" s="22">
        <f t="shared" si="0"/>
        <v>-5.2358490566037738E-2</v>
      </c>
      <c r="K45" s="22">
        <f t="shared" si="1"/>
        <v>-7.2107962838217132E-2</v>
      </c>
      <c r="L45" s="32">
        <f t="shared" si="2"/>
        <v>-0.17140212298650317</v>
      </c>
    </row>
    <row r="46" spans="1:12" s="24" customFormat="1" x14ac:dyDescent="0.2">
      <c r="C46" s="25" t="s">
        <v>33</v>
      </c>
      <c r="D46" s="26">
        <f>SUM(D5:D45)</f>
        <v>5278</v>
      </c>
      <c r="E46" s="26">
        <f>SUM(E5:E45)</f>
        <v>655950</v>
      </c>
      <c r="F46" s="27">
        <f>SUM(F5:F45)</f>
        <v>524218</v>
      </c>
      <c r="G46" s="26">
        <f>SUM(G5:G45)</f>
        <v>5335</v>
      </c>
      <c r="H46" s="26">
        <f>SUM(H5:H45)</f>
        <v>633352</v>
      </c>
      <c r="I46" s="27">
        <f>SUM(I5:I45)</f>
        <v>456206</v>
      </c>
      <c r="J46" s="23">
        <f t="shared" ref="J46:L47" si="12">IF(D46=0,"",IF(D46="","",(G46-D46)/D46))</f>
        <v>1.0799545282303903E-2</v>
      </c>
      <c r="K46" s="23">
        <f t="shared" si="12"/>
        <v>-3.4450796554615443E-2</v>
      </c>
      <c r="L46" s="33">
        <f t="shared" si="12"/>
        <v>-0.12973991736262394</v>
      </c>
    </row>
    <row r="47" spans="1:12" s="30" customFormat="1" x14ac:dyDescent="0.2">
      <c r="C47" s="25" t="s">
        <v>100</v>
      </c>
      <c r="D47" s="26">
        <f t="shared" ref="D47:I47" si="13">D46-D45</f>
        <v>1038</v>
      </c>
      <c r="E47" s="26">
        <f t="shared" si="13"/>
        <v>85902</v>
      </c>
      <c r="F47" s="27">
        <f t="shared" si="13"/>
        <v>66184</v>
      </c>
      <c r="G47" s="26">
        <f t="shared" si="13"/>
        <v>1317</v>
      </c>
      <c r="H47" s="26">
        <f t="shared" si="13"/>
        <v>104409</v>
      </c>
      <c r="I47" s="27">
        <f t="shared" si="13"/>
        <v>76680</v>
      </c>
      <c r="J47" s="23">
        <f t="shared" si="12"/>
        <v>0.26878612716763006</v>
      </c>
      <c r="K47" s="23">
        <f t="shared" si="12"/>
        <v>0.21544317943703289</v>
      </c>
      <c r="L47" s="33">
        <f t="shared" si="12"/>
        <v>0.15858817841170073</v>
      </c>
    </row>
    <row r="48" spans="1:12" s="30" customFormat="1" x14ac:dyDescent="0.2">
      <c r="C48" s="25" t="s">
        <v>112</v>
      </c>
      <c r="D48" s="33">
        <f t="shared" ref="D48:I48" si="14">D47/D46</f>
        <v>0.19666540356195528</v>
      </c>
      <c r="E48" s="33">
        <f t="shared" si="14"/>
        <v>0.13095815229819346</v>
      </c>
      <c r="F48" s="35">
        <f t="shared" si="14"/>
        <v>0.12625281848391318</v>
      </c>
      <c r="G48" s="33">
        <f t="shared" si="14"/>
        <v>0.24686035613870666</v>
      </c>
      <c r="H48" s="33">
        <f t="shared" si="14"/>
        <v>0.16485145700968815</v>
      </c>
      <c r="I48" s="35">
        <f t="shared" si="14"/>
        <v>0.16808196297286751</v>
      </c>
      <c r="J48" s="34"/>
      <c r="K48" s="34"/>
      <c r="L48" s="34"/>
    </row>
    <row r="50" spans="3:9" x14ac:dyDescent="0.2">
      <c r="C50" s="38" t="s">
        <v>105</v>
      </c>
      <c r="D50" s="38"/>
      <c r="E50" s="38"/>
      <c r="F50" s="38"/>
      <c r="G50" s="38"/>
      <c r="H50" s="38"/>
      <c r="I50" s="38"/>
    </row>
    <row r="51" spans="3:9" x14ac:dyDescent="0.2">
      <c r="C51" s="38"/>
      <c r="D51" s="38"/>
      <c r="E51" s="38"/>
      <c r="F51" s="38"/>
      <c r="G51" s="38"/>
      <c r="H51" s="38"/>
      <c r="I51" s="38"/>
    </row>
  </sheetData>
  <mergeCells count="4">
    <mergeCell ref="C1:L1"/>
    <mergeCell ref="C2:L2"/>
    <mergeCell ref="C50:I50"/>
    <mergeCell ref="C51:I51"/>
  </mergeCells>
  <phoneticPr fontId="0" type="noConversion"/>
  <printOptions horizontalCentered="1"/>
  <pageMargins left="0.5" right="0.5" top="0.5" bottom="0.75" header="0.5" footer="0.5"/>
  <pageSetup scale="85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7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1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119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B5" s="11">
        <v>2007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 x14ac:dyDescent="0.2">
      <c r="B6" s="11">
        <v>2008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 x14ac:dyDescent="0.2">
      <c r="B7" s="11">
        <v>2009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 x14ac:dyDescent="0.2">
      <c r="B8" s="11">
        <v>2010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 x14ac:dyDescent="0.2">
      <c r="B9" s="11">
        <v>2011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 x14ac:dyDescent="0.2">
      <c r="B10" s="11">
        <v>2012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 x14ac:dyDescent="0.2">
      <c r="B11" s="11">
        <v>2013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 x14ac:dyDescent="0.2">
      <c r="B12" s="11">
        <v>2014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 x14ac:dyDescent="0.2">
      <c r="B13" s="11">
        <v>2015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</row>
    <row r="14" spans="1:14" x14ac:dyDescent="0.2">
      <c r="A14" t="s">
        <v>117</v>
      </c>
      <c r="B14" s="11">
        <v>2016</v>
      </c>
      <c r="C14" s="4">
        <v>1</v>
      </c>
      <c r="D14" s="4">
        <v>0</v>
      </c>
      <c r="E14" s="4">
        <v>77</v>
      </c>
      <c r="F14" s="4">
        <v>0</v>
      </c>
      <c r="G14" s="4">
        <v>25</v>
      </c>
      <c r="H14" s="4">
        <v>15</v>
      </c>
      <c r="I14" s="4">
        <v>10</v>
      </c>
      <c r="J14" s="4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">
      <c r="A15" t="s">
        <v>117</v>
      </c>
      <c r="B15" s="11">
        <v>2017</v>
      </c>
      <c r="C15" s="4">
        <v>2</v>
      </c>
      <c r="D15" s="4">
        <v>16</v>
      </c>
      <c r="E15" s="4">
        <v>148</v>
      </c>
      <c r="F15" s="4">
        <v>16</v>
      </c>
      <c r="G15" s="4">
        <v>61</v>
      </c>
      <c r="H15" s="4">
        <v>37</v>
      </c>
      <c r="I15" s="4">
        <v>2</v>
      </c>
      <c r="J15" s="4">
        <v>22</v>
      </c>
      <c r="K15" s="5">
        <v>70000</v>
      </c>
      <c r="L15" s="5">
        <v>0</v>
      </c>
      <c r="M15" s="5">
        <v>0</v>
      </c>
      <c r="N15" s="5">
        <v>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16</v>
      </c>
      <c r="K17" s="8">
        <f>SUM(K5:K15)</f>
        <v>70000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0</v>
      </c>
      <c r="D20" s="4"/>
      <c r="E20" s="4"/>
      <c r="F20" s="9" t="str">
        <f>IF(C5=0,"",IF(C5="","",(F5/C5)))</f>
        <v/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 x14ac:dyDescent="0.2">
      <c r="B21" s="11">
        <f>B6</f>
        <v>2008</v>
      </c>
      <c r="C21" s="4">
        <f>C6</f>
        <v>0</v>
      </c>
      <c r="D21" s="10" t="str">
        <f>IF(D5=0,"",IF(D5="","",((D6-D5)/D5)))</f>
        <v/>
      </c>
      <c r="E21" s="10" t="str">
        <f>IF(E5=0,"",IF(E5="","",((E6-E5)/E5)))</f>
        <v/>
      </c>
      <c r="F21" s="9" t="str">
        <f>IF(C6=0,"",IF(C6="","",(F6/C6)))</f>
        <v/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>B7</f>
        <v>2009</v>
      </c>
      <c r="C22" s="4">
        <f>C7</f>
        <v>0</v>
      </c>
      <c r="D22" s="10" t="str">
        <f>IF(D6=0,"",IF(D6="","",((D7-D6)/D6)))</f>
        <v/>
      </c>
      <c r="E22" s="10" t="str">
        <f>IF(E6=0,"",IF(E6="","",((E7-E6)/E6)))</f>
        <v/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 x14ac:dyDescent="0.2">
      <c r="B23" s="11">
        <f>B8</f>
        <v>2010</v>
      </c>
      <c r="C23" s="4">
        <f>C8</f>
        <v>0</v>
      </c>
      <c r="D23" s="10" t="str">
        <f>IF(D7=0,"",IF(D7="","",((D8-D7)/D7)))</f>
        <v/>
      </c>
      <c r="E23" s="10" t="str">
        <f>IF(E7=0,"",IF(E7="","",((E8-E7)/E7)))</f>
        <v/>
      </c>
      <c r="F23" s="9" t="str">
        <f>IF(C8=0,"",IF(C8="","",(F8/C8)))</f>
        <v/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>B9</f>
        <v>2011</v>
      </c>
      <c r="C24" s="4">
        <f>C9</f>
        <v>0</v>
      </c>
      <c r="D24" s="10" t="str">
        <f>IF(D8=0,"",IF(D8="","",((D9-D8)/D8)))</f>
        <v/>
      </c>
      <c r="E24" s="10" t="str">
        <f>IF(E8=0,"",IF(E8="","",((E9-E8)/E8)))</f>
        <v/>
      </c>
      <c r="F24" s="9" t="str">
        <f>IF(C9=0,"",IF(C9="","",(F9/C9)))</f>
        <v/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 x14ac:dyDescent="0.2">
      <c r="B25" s="11">
        <f>B10</f>
        <v>2012</v>
      </c>
      <c r="C25" s="4">
        <f>C10</f>
        <v>0</v>
      </c>
      <c r="D25" s="10" t="str">
        <f>IF(D9=0,"",IF(D9="","",((D10-D9)/D9)))</f>
        <v/>
      </c>
      <c r="E25" s="10" t="str">
        <f>IF(E9=0,"",IF(E9="","",((E10-E9)/E9)))</f>
        <v/>
      </c>
      <c r="F25" s="9" t="str">
        <f>IF(C10=0,"",IF(C10="","",(F10/C10)))</f>
        <v/>
      </c>
      <c r="G25" s="28" t="str">
        <f>IF(E10=0,"",IF(E10="","",(G10/E10)))</f>
        <v/>
      </c>
      <c r="H25" s="28" t="str">
        <f>IF(G10=0,"",IF(G10="","",(H10/G10)))</f>
        <v/>
      </c>
      <c r="I25" s="28" t="str">
        <f>IF(G10=0,"",IF(G10="","",(I10/G10)))</f>
        <v/>
      </c>
      <c r="J25" s="28" t="str">
        <f>IF(G10=0,"",IF(G10="","",(J10/G10)))</f>
        <v/>
      </c>
      <c r="K25" s="28" t="str">
        <f>IF(K9=0,"",IF(K9="","",(K10-K9)/K9))</f>
        <v/>
      </c>
      <c r="L25" s="10" t="str">
        <f>IF(K10=0,"",IF(K10="","",(L10/K10)))</f>
        <v/>
      </c>
      <c r="M25" s="10" t="str">
        <f>IF(K10=0,"",IF(K10="","",(M10/K10)))</f>
        <v/>
      </c>
      <c r="N25" s="10" t="str">
        <f>IF(K10=0,"",IF(K10="","",(N10/K10)))</f>
        <v/>
      </c>
    </row>
    <row r="26" spans="2:14" x14ac:dyDescent="0.2">
      <c r="B26" s="11">
        <f>B11</f>
        <v>2013</v>
      </c>
      <c r="C26" s="4">
        <f>C11</f>
        <v>0</v>
      </c>
      <c r="D26" s="10" t="str">
        <f>IF(D10=0,"",IF(D10="","",((D11-D10)/D10)))</f>
        <v/>
      </c>
      <c r="E26" s="10" t="str">
        <f>IF(E10=0,"",IF(E10="","",((E11-E10)/E10)))</f>
        <v/>
      </c>
      <c r="F26" s="9" t="str">
        <f>IF(C11=0,"",IF(C11="","",(F11/C11)))</f>
        <v/>
      </c>
      <c r="G26" s="28" t="str">
        <f>IF(E11=0,"",IF(E11="","",(G11/E11)))</f>
        <v/>
      </c>
      <c r="H26" s="28" t="str">
        <f>IF(G11=0,"",IF(G11="","",(H11/G11)))</f>
        <v/>
      </c>
      <c r="I26" s="28" t="str">
        <f>IF(G11=0,"",IF(G11="","",(I11/G11)))</f>
        <v/>
      </c>
      <c r="J26" s="28" t="str">
        <f>IF(G11=0,"",IF(G11="","",(J11/G11)))</f>
        <v/>
      </c>
      <c r="K26" s="28" t="str">
        <f>IF(K10=0,"",IF(K10="","",(K11-K10)/K10))</f>
        <v/>
      </c>
      <c r="L26" s="10" t="str">
        <f>IF(K11=0,"",IF(K11="","",(L11/K11)))</f>
        <v/>
      </c>
      <c r="M26" s="10" t="str">
        <f>IF(K11=0,"",IF(K11="","",(M11/K11)))</f>
        <v/>
      </c>
      <c r="N26" s="10" t="str">
        <f>IF(K11=0,"",IF(K11="","",(N11/K11)))</f>
        <v/>
      </c>
    </row>
    <row r="27" spans="2:14" x14ac:dyDescent="0.2">
      <c r="B27" s="11">
        <f>B12</f>
        <v>2014</v>
      </c>
      <c r="C27" s="4">
        <f>C12</f>
        <v>0</v>
      </c>
      <c r="D27" s="10" t="str">
        <f>IF(D11=0,"",IF(D11="","",((D12-D11)/D11)))</f>
        <v/>
      </c>
      <c r="E27" s="10" t="str">
        <f>IF(E11=0,"",IF(E11="","",((E12-E11)/E11)))</f>
        <v/>
      </c>
      <c r="F27" s="9" t="str">
        <f>IF(C12=0,"",IF(C12="","",(F12/C12)))</f>
        <v/>
      </c>
      <c r="G27" s="28" t="str">
        <f>IF(E12=0,"",IF(E12="","",(G12/E12)))</f>
        <v/>
      </c>
      <c r="H27" s="28" t="str">
        <f>IF(G12=0,"",IF(G12="","",(H12/G12)))</f>
        <v/>
      </c>
      <c r="I27" s="28" t="str">
        <f>IF(G12=0,"",IF(G12="","",(I12/G12)))</f>
        <v/>
      </c>
      <c r="J27" s="28" t="str">
        <f>IF(G12=0,"",IF(G12="","",(J12/G12)))</f>
        <v/>
      </c>
      <c r="K27" s="28" t="str">
        <f>IF(K11=0,"",IF(K11="","",(K12-K11)/K11))</f>
        <v/>
      </c>
      <c r="L27" s="10" t="str">
        <f>IF(K12=0,"",IF(K12="","",(L12/K12)))</f>
        <v/>
      </c>
      <c r="M27" s="10" t="str">
        <f>IF(K12=0,"",IF(K12="","",(M12/K12)))</f>
        <v/>
      </c>
      <c r="N27" s="10" t="str">
        <f>IF(K12=0,"",IF(K12="","",(N12/K12)))</f>
        <v/>
      </c>
    </row>
    <row r="28" spans="2:14" x14ac:dyDescent="0.2">
      <c r="B28" s="11">
        <f>B13</f>
        <v>2015</v>
      </c>
      <c r="C28" s="4">
        <f>C13</f>
        <v>0</v>
      </c>
      <c r="D28" s="10" t="str">
        <f>IF(D12=0,"",IF(D12="","",((D13-D12)/D12)))</f>
        <v/>
      </c>
      <c r="E28" s="10" t="str">
        <f>IF(E12=0,"",IF(E12="","",((E13-E12)/E12)))</f>
        <v/>
      </c>
      <c r="F28" s="9" t="str">
        <f>IF(C13=0,"",IF(C13="","",(F13/C13)))</f>
        <v/>
      </c>
      <c r="G28" s="28" t="str">
        <f>IF(E13=0,"",IF(E13="","",(G13/E13)))</f>
        <v/>
      </c>
      <c r="H28" s="28" t="str">
        <f>IF(G13=0,"",IF(G13="","",(H13/G13)))</f>
        <v/>
      </c>
      <c r="I28" s="28" t="str">
        <f>IF(G13=0,"",IF(G13="","",(I13/G13)))</f>
        <v/>
      </c>
      <c r="J28" s="28" t="str">
        <f>IF(G13=0,"",IF(G13="","",(J13/G13)))</f>
        <v/>
      </c>
      <c r="K28" s="28" t="str">
        <f>IF(K12=0,"",IF(K12="","",(K13-K12)/K12))</f>
        <v/>
      </c>
      <c r="L28" s="10" t="str">
        <f>IF(K13=0,"",IF(K13="","",(L13/K13)))</f>
        <v/>
      </c>
      <c r="M28" s="10" t="str">
        <f>IF(K13=0,"",IF(K13="","",(M13/K13)))</f>
        <v/>
      </c>
      <c r="N28" s="10" t="str">
        <f>IF(K13=0,"",IF(K13="","",(N13/K13)))</f>
        <v/>
      </c>
    </row>
    <row r="29" spans="2:14" x14ac:dyDescent="0.2">
      <c r="B29" s="11">
        <f t="shared" ref="B29:C29" si="0">B14</f>
        <v>2016</v>
      </c>
      <c r="C29" s="4">
        <f t="shared" si="0"/>
        <v>1</v>
      </c>
      <c r="D29" s="10" t="str">
        <f>IF(D13=0,"",IF(D13="","",((D14-D13)/D13)))</f>
        <v/>
      </c>
      <c r="E29" s="10" t="str">
        <f>IF(E13=0,"",IF(E13="","",((E14-E13)/E13)))</f>
        <v/>
      </c>
      <c r="F29" s="9">
        <f t="shared" ref="F29" si="1">IF(C14=0,"",IF(C14="","",(F14/C14)))</f>
        <v>0</v>
      </c>
      <c r="G29" s="28">
        <f t="shared" ref="G29" si="2">IF(E14=0,"",IF(E14="","",(G14/E14)))</f>
        <v>0.32467532467532467</v>
      </c>
      <c r="H29" s="28">
        <f t="shared" ref="H29" si="3">IF(G14=0,"",IF(G14="","",(H14/G14)))</f>
        <v>0.6</v>
      </c>
      <c r="I29" s="28">
        <f t="shared" ref="I29" si="4">IF(G14=0,"",IF(G14="","",(I14/G14)))</f>
        <v>0.4</v>
      </c>
      <c r="J29" s="28">
        <f t="shared" ref="J29" si="5">IF(G14=0,"",IF(G14="","",(J14/G14)))</f>
        <v>0</v>
      </c>
      <c r="K29" s="28" t="str">
        <f>IF(K13=0,"",IF(K13="","",(K14-K13)/K13))</f>
        <v/>
      </c>
      <c r="L29" s="10" t="str">
        <f t="shared" ref="L29" si="6">IF(K14=0,"",IF(K14="","",(L14/K14)))</f>
        <v/>
      </c>
      <c r="M29" s="10" t="str">
        <f t="shared" ref="M29" si="7">IF(K14=0,"",IF(K14="","",(M14/K14)))</f>
        <v/>
      </c>
      <c r="N29" s="10" t="str">
        <f t="shared" ref="N29" si="8">IF(K14=0,"",IF(K14="","",(N14/K14)))</f>
        <v/>
      </c>
    </row>
    <row r="30" spans="2:14" x14ac:dyDescent="0.2">
      <c r="B30" s="11">
        <f t="shared" ref="B30:C30" si="9">B15</f>
        <v>2017</v>
      </c>
      <c r="C30" s="4">
        <f t="shared" si="9"/>
        <v>2</v>
      </c>
      <c r="D30" s="10" t="str">
        <f t="shared" ref="D30:E30" si="10">IF(D14=0,"",IF(D14="","",((D15-D14)/D14)))</f>
        <v/>
      </c>
      <c r="E30" s="10">
        <f t="shared" si="10"/>
        <v>0.92207792207792205</v>
      </c>
      <c r="F30" s="9">
        <f t="shared" ref="F30" si="11">IF(C15=0,"",IF(C15="","",(F15/C15)))</f>
        <v>8</v>
      </c>
      <c r="G30" s="28">
        <f t="shared" ref="G30" si="12">IF(E15=0,"",IF(E15="","",(G15/E15)))</f>
        <v>0.41216216216216217</v>
      </c>
      <c r="H30" s="28">
        <f t="shared" ref="H30" si="13">IF(G15=0,"",IF(G15="","",(H15/G15)))</f>
        <v>0.60655737704918034</v>
      </c>
      <c r="I30" s="28">
        <f t="shared" ref="I30" si="14">IF(G15=0,"",IF(G15="","",(I15/G15)))</f>
        <v>3.2786885245901641E-2</v>
      </c>
      <c r="J30" s="28">
        <f t="shared" ref="J30" si="15">IF(G15=0,"",IF(G15="","",(J15/G15)))</f>
        <v>0.36065573770491804</v>
      </c>
      <c r="K30" s="28" t="str">
        <f t="shared" ref="K30" si="16">IF(K14=0,"",IF(K14="","",(K15-K14)/K14))</f>
        <v/>
      </c>
      <c r="L30" s="10">
        <f t="shared" ref="L30" si="17">IF(K15=0,"",IF(K15="","",(L15/K15)))</f>
        <v>0</v>
      </c>
      <c r="M30" s="10">
        <f t="shared" ref="M30" si="18">IF(K15=0,"",IF(K15="","",(M15/K15)))</f>
        <v>0</v>
      </c>
      <c r="N30" s="10">
        <f t="shared" ref="N30" si="19">IF(K15=0,"",IF(K15="","",(N15/K15)))</f>
        <v>0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2.5703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1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17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40</v>
      </c>
      <c r="B5" s="11">
        <v>2007</v>
      </c>
      <c r="C5" s="4">
        <v>18</v>
      </c>
      <c r="D5" s="4">
        <v>1492</v>
      </c>
      <c r="E5" s="4">
        <v>927</v>
      </c>
      <c r="F5" s="4">
        <v>281</v>
      </c>
      <c r="G5" s="4">
        <v>566</v>
      </c>
      <c r="H5" s="4">
        <v>122</v>
      </c>
      <c r="I5" s="4">
        <v>144</v>
      </c>
      <c r="J5" s="4">
        <v>300</v>
      </c>
      <c r="K5" s="5">
        <v>1173014</v>
      </c>
      <c r="L5" s="5">
        <v>22932</v>
      </c>
      <c r="M5" s="5">
        <v>15720</v>
      </c>
      <c r="N5" s="5">
        <v>60219</v>
      </c>
    </row>
    <row r="6" spans="1:14" x14ac:dyDescent="0.2">
      <c r="A6" t="s">
        <v>40</v>
      </c>
      <c r="B6" s="11">
        <v>2008</v>
      </c>
      <c r="C6" s="4">
        <v>18</v>
      </c>
      <c r="D6" s="4">
        <v>1240</v>
      </c>
      <c r="E6" s="4">
        <v>835</v>
      </c>
      <c r="F6" s="4">
        <v>193</v>
      </c>
      <c r="G6" s="4">
        <v>399</v>
      </c>
      <c r="H6" s="4">
        <v>87</v>
      </c>
      <c r="I6" s="4">
        <v>101</v>
      </c>
      <c r="J6" s="4">
        <v>211</v>
      </c>
      <c r="K6" s="5">
        <v>1166455</v>
      </c>
      <c r="L6" s="5">
        <v>25001</v>
      </c>
      <c r="M6" s="5">
        <v>14237</v>
      </c>
      <c r="N6" s="5">
        <v>66169</v>
      </c>
    </row>
    <row r="7" spans="1:14" x14ac:dyDescent="0.2">
      <c r="A7" t="s">
        <v>40</v>
      </c>
      <c r="B7" s="11">
        <v>2009</v>
      </c>
      <c r="C7" s="4">
        <v>18</v>
      </c>
      <c r="D7" s="4">
        <v>1152</v>
      </c>
      <c r="E7" s="4">
        <v>871</v>
      </c>
      <c r="F7" s="4">
        <v>278</v>
      </c>
      <c r="G7" s="4">
        <v>365</v>
      </c>
      <c r="H7" s="4">
        <v>64</v>
      </c>
      <c r="I7" s="4">
        <v>72</v>
      </c>
      <c r="J7" s="4">
        <v>229</v>
      </c>
      <c r="K7" s="5">
        <v>1250659</v>
      </c>
      <c r="L7" s="5">
        <v>30519</v>
      </c>
      <c r="M7" s="5">
        <v>19922</v>
      </c>
      <c r="N7" s="5">
        <v>87452</v>
      </c>
    </row>
    <row r="8" spans="1:14" x14ac:dyDescent="0.2">
      <c r="A8" t="s">
        <v>40</v>
      </c>
      <c r="B8" s="11">
        <v>2010</v>
      </c>
      <c r="C8" s="4">
        <v>20</v>
      </c>
      <c r="D8" s="4">
        <v>1517</v>
      </c>
      <c r="E8" s="4">
        <v>912</v>
      </c>
      <c r="F8" s="4">
        <v>398</v>
      </c>
      <c r="G8" s="4">
        <v>750</v>
      </c>
      <c r="H8" s="4">
        <v>76</v>
      </c>
      <c r="I8" s="4">
        <v>206</v>
      </c>
      <c r="J8" s="4">
        <v>468</v>
      </c>
      <c r="K8" s="5">
        <v>1247108</v>
      </c>
      <c r="L8" s="5">
        <v>30322</v>
      </c>
      <c r="M8" s="5">
        <v>19913</v>
      </c>
      <c r="N8" s="5">
        <v>58372</v>
      </c>
    </row>
    <row r="9" spans="1:14" x14ac:dyDescent="0.2">
      <c r="A9" t="s">
        <v>40</v>
      </c>
      <c r="B9" s="11">
        <v>2011</v>
      </c>
      <c r="C9" s="4">
        <v>20</v>
      </c>
      <c r="D9" s="4">
        <v>1587</v>
      </c>
      <c r="E9" s="4">
        <v>961</v>
      </c>
      <c r="F9" s="4">
        <v>213</v>
      </c>
      <c r="G9" s="4">
        <v>858</v>
      </c>
      <c r="H9" s="4">
        <v>98</v>
      </c>
      <c r="I9" s="4">
        <v>221</v>
      </c>
      <c r="J9" s="4">
        <v>539</v>
      </c>
      <c r="K9" s="5">
        <v>1162476</v>
      </c>
      <c r="L9" s="5">
        <v>35902</v>
      </c>
      <c r="M9" s="5">
        <v>20395</v>
      </c>
      <c r="N9" s="5">
        <v>70709</v>
      </c>
    </row>
    <row r="10" spans="1:14" x14ac:dyDescent="0.2">
      <c r="A10" t="s">
        <v>40</v>
      </c>
      <c r="B10" s="11">
        <v>2012</v>
      </c>
      <c r="C10" s="4">
        <v>19</v>
      </c>
      <c r="D10" s="4">
        <v>1463</v>
      </c>
      <c r="E10" s="4">
        <v>938</v>
      </c>
      <c r="F10" s="4">
        <v>199</v>
      </c>
      <c r="G10" s="4">
        <v>905</v>
      </c>
      <c r="H10" s="4">
        <v>126</v>
      </c>
      <c r="I10" s="4">
        <v>163</v>
      </c>
      <c r="J10" s="4">
        <v>616</v>
      </c>
      <c r="K10" s="5">
        <v>1251374</v>
      </c>
      <c r="L10" s="5">
        <v>37703</v>
      </c>
      <c r="M10" s="5">
        <v>20831</v>
      </c>
      <c r="N10" s="5">
        <v>63917</v>
      </c>
    </row>
    <row r="11" spans="1:14" x14ac:dyDescent="0.2">
      <c r="A11" t="s">
        <v>40</v>
      </c>
      <c r="B11" s="11">
        <v>2013</v>
      </c>
      <c r="C11" s="4">
        <v>19</v>
      </c>
      <c r="D11" s="4">
        <v>1274</v>
      </c>
      <c r="E11" s="4">
        <v>921</v>
      </c>
      <c r="F11" s="4">
        <v>49</v>
      </c>
      <c r="G11" s="4">
        <v>744</v>
      </c>
      <c r="H11" s="4">
        <v>88</v>
      </c>
      <c r="I11" s="4">
        <v>114</v>
      </c>
      <c r="J11" s="4">
        <v>542</v>
      </c>
      <c r="K11" s="5">
        <v>1240162</v>
      </c>
      <c r="L11" s="5">
        <v>38537</v>
      </c>
      <c r="M11" s="5">
        <v>19408</v>
      </c>
      <c r="N11" s="5">
        <v>83158</v>
      </c>
    </row>
    <row r="12" spans="1:14" x14ac:dyDescent="0.2">
      <c r="A12" t="s">
        <v>40</v>
      </c>
      <c r="B12" s="11">
        <v>2014</v>
      </c>
      <c r="C12" s="4">
        <v>19</v>
      </c>
      <c r="D12" s="4">
        <v>1279</v>
      </c>
      <c r="E12" s="4">
        <v>901</v>
      </c>
      <c r="F12" s="4">
        <v>51</v>
      </c>
      <c r="G12" s="4">
        <v>690</v>
      </c>
      <c r="H12" s="4">
        <v>89</v>
      </c>
      <c r="I12" s="4">
        <v>79</v>
      </c>
      <c r="J12" s="4">
        <v>522</v>
      </c>
      <c r="K12" s="5">
        <v>1220717</v>
      </c>
      <c r="L12" s="5">
        <v>41782</v>
      </c>
      <c r="M12" s="5">
        <v>20367</v>
      </c>
      <c r="N12" s="5">
        <v>72859</v>
      </c>
    </row>
    <row r="13" spans="1:14" x14ac:dyDescent="0.2">
      <c r="A13" t="s">
        <v>40</v>
      </c>
      <c r="B13" s="11">
        <v>2015</v>
      </c>
      <c r="C13" s="4">
        <v>19</v>
      </c>
      <c r="D13" s="4">
        <v>1370</v>
      </c>
      <c r="E13" s="4">
        <v>931</v>
      </c>
      <c r="F13" s="4">
        <v>140</v>
      </c>
      <c r="G13" s="4">
        <v>879</v>
      </c>
      <c r="H13" s="4">
        <v>107</v>
      </c>
      <c r="I13" s="4">
        <v>118</v>
      </c>
      <c r="J13" s="4">
        <v>654</v>
      </c>
      <c r="K13" s="5">
        <v>1162162</v>
      </c>
      <c r="L13" s="5">
        <v>43020</v>
      </c>
      <c r="M13" s="5">
        <v>17217</v>
      </c>
      <c r="N13" s="5">
        <v>66274</v>
      </c>
    </row>
    <row r="14" spans="1:14" x14ac:dyDescent="0.2">
      <c r="A14" t="s">
        <v>40</v>
      </c>
      <c r="B14" s="11">
        <v>2016</v>
      </c>
      <c r="C14" s="4">
        <v>20</v>
      </c>
      <c r="D14" s="4">
        <v>1490</v>
      </c>
      <c r="E14" s="4">
        <v>907</v>
      </c>
      <c r="F14" s="4">
        <v>49</v>
      </c>
      <c r="G14" s="4">
        <v>838</v>
      </c>
      <c r="H14" s="4">
        <v>109</v>
      </c>
      <c r="I14" s="4">
        <v>118</v>
      </c>
      <c r="J14" s="4">
        <v>611</v>
      </c>
      <c r="K14" s="5">
        <v>1283420</v>
      </c>
      <c r="L14" s="5">
        <v>40502</v>
      </c>
      <c r="M14" s="5">
        <v>17681</v>
      </c>
      <c r="N14" s="5">
        <v>83958</v>
      </c>
    </row>
    <row r="15" spans="1:14" x14ac:dyDescent="0.2">
      <c r="A15" t="s">
        <v>40</v>
      </c>
      <c r="B15" s="11">
        <v>2017</v>
      </c>
      <c r="C15" s="4">
        <v>20</v>
      </c>
      <c r="D15" s="4">
        <v>1489</v>
      </c>
      <c r="E15" s="4">
        <v>975</v>
      </c>
      <c r="F15" s="4">
        <v>45</v>
      </c>
      <c r="G15" s="4">
        <v>916</v>
      </c>
      <c r="H15" s="4">
        <v>157</v>
      </c>
      <c r="I15" s="4">
        <v>132</v>
      </c>
      <c r="J15" s="4">
        <v>627</v>
      </c>
      <c r="K15" s="5">
        <v>1518514</v>
      </c>
      <c r="L15" s="5">
        <v>41986</v>
      </c>
      <c r="M15" s="5">
        <v>18535</v>
      </c>
      <c r="N15" s="5">
        <v>105664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1896</v>
      </c>
      <c r="K17" s="8">
        <f>SUM(K5:K15)</f>
        <v>13676061</v>
      </c>
      <c r="L17" s="8">
        <f>SUM(L5:L15)</f>
        <v>388206</v>
      </c>
      <c r="M17" s="8">
        <f>SUM(M5:M15)</f>
        <v>204226</v>
      </c>
      <c r="N17" s="8">
        <f>SUM(N5:N15)</f>
        <v>818751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18</v>
      </c>
      <c r="D20" s="4"/>
      <c r="E20" s="4"/>
      <c r="F20" s="9">
        <f t="shared" ref="F20:F30" si="1">IF(C5=0,"",IF(C5="","",(F5/C5)))</f>
        <v>15.611111111111111</v>
      </c>
      <c r="G20" s="28">
        <f t="shared" ref="G20:G30" si="2">IF(E5=0,"",IF(E5="","",(G5/E5)))</f>
        <v>0.61057173678532906</v>
      </c>
      <c r="H20" s="28">
        <f t="shared" ref="H20:H30" si="3">IF(G5=0,"",IF(G5="","",(H5/G5)))</f>
        <v>0.21554770318021202</v>
      </c>
      <c r="I20" s="28">
        <f t="shared" ref="I20:I30" si="4">IF(G5=0,"",IF(G5="","",(I5/G5)))</f>
        <v>0.25441696113074203</v>
      </c>
      <c r="J20" s="28">
        <f t="shared" ref="J20:J30" si="5">IF(G5=0,"",IF(G5="","",(J5/G5)))</f>
        <v>0.53003533568904593</v>
      </c>
      <c r="K20" s="5"/>
      <c r="L20" s="10">
        <f t="shared" ref="L20:L30" si="6">IF(K5=0,"",IF(K5="","",(L5/K5)))</f>
        <v>1.9549638793739887E-2</v>
      </c>
      <c r="M20" s="10">
        <f t="shared" ref="M20:M30" si="7">IF(K5=0,"",IF(K5="","",(M5/K5)))</f>
        <v>1.340137457864953E-2</v>
      </c>
      <c r="N20" s="10">
        <f t="shared" ref="N20:N30" si="8">IF(K5=0,"",IF(K5="","",(N5/K5)))</f>
        <v>5.1336983190311457E-2</v>
      </c>
    </row>
    <row r="21" spans="2:14" x14ac:dyDescent="0.2">
      <c r="B21" s="11">
        <f t="shared" si="0"/>
        <v>2008</v>
      </c>
      <c r="C21" s="4">
        <f t="shared" si="0"/>
        <v>18</v>
      </c>
      <c r="D21" s="10">
        <f t="shared" ref="D21:E30" si="9">IF(D5=0,"",IF(D5="","",((D6-D5)/D5)))</f>
        <v>-0.16890080428954424</v>
      </c>
      <c r="E21" s="10">
        <f t="shared" si="9"/>
        <v>-9.9244875943905075E-2</v>
      </c>
      <c r="F21" s="9">
        <f t="shared" si="1"/>
        <v>10.722222222222221</v>
      </c>
      <c r="G21" s="28">
        <f t="shared" si="2"/>
        <v>0.47784431137724553</v>
      </c>
      <c r="H21" s="28">
        <f t="shared" si="3"/>
        <v>0.21804511278195488</v>
      </c>
      <c r="I21" s="28">
        <f t="shared" si="4"/>
        <v>0.25313283208020049</v>
      </c>
      <c r="J21" s="28">
        <f t="shared" si="5"/>
        <v>0.52882205513784464</v>
      </c>
      <c r="K21" s="28">
        <f t="shared" ref="K21:K30" si="10">IF(K5=0,"",IF(K5="","",(K6-K5)/K5))</f>
        <v>-5.5915786171350044E-3</v>
      </c>
      <c r="L21" s="10">
        <f t="shared" si="6"/>
        <v>2.1433317187546885E-2</v>
      </c>
      <c r="M21" s="10">
        <f t="shared" si="7"/>
        <v>1.2205357257673893E-2</v>
      </c>
      <c r="N21" s="10">
        <f t="shared" si="8"/>
        <v>5.6726577536210139E-2</v>
      </c>
    </row>
    <row r="22" spans="2:14" x14ac:dyDescent="0.2">
      <c r="B22" s="11">
        <f t="shared" si="0"/>
        <v>2009</v>
      </c>
      <c r="C22" s="4">
        <f t="shared" si="0"/>
        <v>18</v>
      </c>
      <c r="D22" s="10">
        <f t="shared" si="9"/>
        <v>-7.0967741935483872E-2</v>
      </c>
      <c r="E22" s="10">
        <f t="shared" si="9"/>
        <v>4.3113772455089822E-2</v>
      </c>
      <c r="F22" s="9">
        <f t="shared" si="1"/>
        <v>15.444444444444445</v>
      </c>
      <c r="G22" s="28">
        <f t="shared" si="2"/>
        <v>0.41905855338691161</v>
      </c>
      <c r="H22" s="28">
        <f t="shared" si="3"/>
        <v>0.17534246575342466</v>
      </c>
      <c r="I22" s="28">
        <f t="shared" si="4"/>
        <v>0.19726027397260273</v>
      </c>
      <c r="J22" s="28">
        <f t="shared" si="5"/>
        <v>0.62739726027397258</v>
      </c>
      <c r="K22" s="28">
        <f t="shared" si="10"/>
        <v>7.2187954100243895E-2</v>
      </c>
      <c r="L22" s="10">
        <f t="shared" si="6"/>
        <v>2.4402335088941109E-2</v>
      </c>
      <c r="M22" s="10">
        <f t="shared" si="7"/>
        <v>1.5929202124639889E-2</v>
      </c>
      <c r="N22" s="10">
        <f t="shared" si="8"/>
        <v>6.9924735679349842E-2</v>
      </c>
    </row>
    <row r="23" spans="2:14" x14ac:dyDescent="0.2">
      <c r="B23" s="11">
        <f t="shared" si="0"/>
        <v>2010</v>
      </c>
      <c r="C23" s="4">
        <f t="shared" si="0"/>
        <v>20</v>
      </c>
      <c r="D23" s="10">
        <f t="shared" si="9"/>
        <v>0.31684027777777779</v>
      </c>
      <c r="E23" s="10">
        <f t="shared" si="9"/>
        <v>4.7072330654420208E-2</v>
      </c>
      <c r="F23" s="9">
        <f t="shared" si="1"/>
        <v>19.899999999999999</v>
      </c>
      <c r="G23" s="28">
        <f t="shared" si="2"/>
        <v>0.82236842105263153</v>
      </c>
      <c r="H23" s="28">
        <f t="shared" si="3"/>
        <v>0.10133333333333333</v>
      </c>
      <c r="I23" s="28">
        <f t="shared" si="4"/>
        <v>0.27466666666666667</v>
      </c>
      <c r="J23" s="28">
        <f t="shared" si="5"/>
        <v>0.624</v>
      </c>
      <c r="K23" s="28">
        <f t="shared" si="10"/>
        <v>-2.8393031193954545E-3</v>
      </c>
      <c r="L23" s="10">
        <f t="shared" si="6"/>
        <v>2.4313852529211585E-2</v>
      </c>
      <c r="M23" s="10">
        <f t="shared" si="7"/>
        <v>1.5967342042549643E-2</v>
      </c>
      <c r="N23" s="10">
        <f t="shared" si="8"/>
        <v>4.6805890107352373E-2</v>
      </c>
    </row>
    <row r="24" spans="2:14" x14ac:dyDescent="0.2">
      <c r="B24" s="11">
        <f t="shared" si="0"/>
        <v>2011</v>
      </c>
      <c r="C24" s="4">
        <f t="shared" si="0"/>
        <v>20</v>
      </c>
      <c r="D24" s="10">
        <f t="shared" si="9"/>
        <v>4.6143704680290047E-2</v>
      </c>
      <c r="E24" s="10">
        <f t="shared" si="9"/>
        <v>5.3728070175438597E-2</v>
      </c>
      <c r="F24" s="9">
        <f t="shared" si="1"/>
        <v>10.65</v>
      </c>
      <c r="G24" s="28">
        <f t="shared" si="2"/>
        <v>0.89281997918834544</v>
      </c>
      <c r="H24" s="28">
        <f t="shared" si="3"/>
        <v>0.11421911421911422</v>
      </c>
      <c r="I24" s="28">
        <f t="shared" si="4"/>
        <v>0.25757575757575757</v>
      </c>
      <c r="J24" s="28">
        <f t="shared" si="5"/>
        <v>0.62820512820512819</v>
      </c>
      <c r="K24" s="28">
        <f t="shared" si="10"/>
        <v>-6.7862606927387201E-2</v>
      </c>
      <c r="L24" s="10">
        <f t="shared" si="6"/>
        <v>3.0884078466996309E-2</v>
      </c>
      <c r="M24" s="10">
        <f t="shared" si="7"/>
        <v>1.7544448229468823E-2</v>
      </c>
      <c r="N24" s="10">
        <f t="shared" si="8"/>
        <v>6.0826202003310174E-2</v>
      </c>
    </row>
    <row r="25" spans="2:14" x14ac:dyDescent="0.2">
      <c r="B25" s="11">
        <f t="shared" si="0"/>
        <v>2012</v>
      </c>
      <c r="C25" s="4">
        <f t="shared" si="0"/>
        <v>19</v>
      </c>
      <c r="D25" s="10">
        <f t="shared" si="9"/>
        <v>-7.8134845620667928E-2</v>
      </c>
      <c r="E25" s="10">
        <f t="shared" si="9"/>
        <v>-2.3933402705515087E-2</v>
      </c>
      <c r="F25" s="9">
        <f t="shared" si="1"/>
        <v>10.473684210526315</v>
      </c>
      <c r="G25" s="28">
        <f t="shared" si="2"/>
        <v>0.96481876332622596</v>
      </c>
      <c r="H25" s="28">
        <f t="shared" si="3"/>
        <v>0.13922651933701657</v>
      </c>
      <c r="I25" s="28">
        <f t="shared" si="4"/>
        <v>0.18011049723756906</v>
      </c>
      <c r="J25" s="28">
        <f t="shared" si="5"/>
        <v>0.68066298342541431</v>
      </c>
      <c r="K25" s="28">
        <f t="shared" si="10"/>
        <v>7.6472976646399585E-2</v>
      </c>
      <c r="L25" s="10">
        <f t="shared" si="6"/>
        <v>3.0129281893342838E-2</v>
      </c>
      <c r="M25" s="10">
        <f t="shared" si="7"/>
        <v>1.6646502164820429E-2</v>
      </c>
      <c r="N25" s="10">
        <f t="shared" si="8"/>
        <v>5.1077455660737715E-2</v>
      </c>
    </row>
    <row r="26" spans="2:14" x14ac:dyDescent="0.2">
      <c r="B26" s="11">
        <f t="shared" si="0"/>
        <v>2013</v>
      </c>
      <c r="C26" s="4">
        <f t="shared" si="0"/>
        <v>19</v>
      </c>
      <c r="D26" s="10">
        <f t="shared" si="9"/>
        <v>-0.12918660287081341</v>
      </c>
      <c r="E26" s="10">
        <f t="shared" si="9"/>
        <v>-1.8123667377398719E-2</v>
      </c>
      <c r="F26" s="9">
        <f t="shared" si="1"/>
        <v>2.5789473684210527</v>
      </c>
      <c r="G26" s="28">
        <f t="shared" si="2"/>
        <v>0.80781758957654726</v>
      </c>
      <c r="H26" s="28">
        <f t="shared" si="3"/>
        <v>0.11827956989247312</v>
      </c>
      <c r="I26" s="28">
        <f t="shared" si="4"/>
        <v>0.15322580645161291</v>
      </c>
      <c r="J26" s="28">
        <f t="shared" si="5"/>
        <v>0.728494623655914</v>
      </c>
      <c r="K26" s="28">
        <f t="shared" si="10"/>
        <v>-8.9597514412158158E-3</v>
      </c>
      <c r="L26" s="10">
        <f t="shared" si="6"/>
        <v>3.1074166117007293E-2</v>
      </c>
      <c r="M26" s="10">
        <f t="shared" si="7"/>
        <v>1.5649568362842918E-2</v>
      </c>
      <c r="N26" s="10">
        <f t="shared" si="8"/>
        <v>6.7054142926488633E-2</v>
      </c>
    </row>
    <row r="27" spans="2:14" x14ac:dyDescent="0.2">
      <c r="B27" s="11">
        <f t="shared" si="0"/>
        <v>2014</v>
      </c>
      <c r="C27" s="4">
        <f t="shared" si="0"/>
        <v>19</v>
      </c>
      <c r="D27" s="10">
        <f t="shared" si="9"/>
        <v>3.9246467817896386E-3</v>
      </c>
      <c r="E27" s="10">
        <f t="shared" si="9"/>
        <v>-2.1715526601520086E-2</v>
      </c>
      <c r="F27" s="9">
        <f t="shared" si="1"/>
        <v>2.6842105263157894</v>
      </c>
      <c r="G27" s="28">
        <f t="shared" si="2"/>
        <v>0.76581576026637066</v>
      </c>
      <c r="H27" s="28">
        <f t="shared" si="3"/>
        <v>0.12898550724637681</v>
      </c>
      <c r="I27" s="28">
        <f t="shared" si="4"/>
        <v>0.11449275362318841</v>
      </c>
      <c r="J27" s="28">
        <f t="shared" si="5"/>
        <v>0.75652173913043474</v>
      </c>
      <c r="K27" s="28">
        <f t="shared" si="10"/>
        <v>-1.5679403174746524E-2</v>
      </c>
      <c r="L27" s="10">
        <f t="shared" si="6"/>
        <v>3.422742535739242E-2</v>
      </c>
      <c r="M27" s="10">
        <f t="shared" si="7"/>
        <v>1.6684456757790709E-2</v>
      </c>
      <c r="N27" s="10">
        <f t="shared" si="8"/>
        <v>5.9685414391705861E-2</v>
      </c>
    </row>
    <row r="28" spans="2:14" x14ac:dyDescent="0.2">
      <c r="B28" s="11">
        <f t="shared" si="0"/>
        <v>2015</v>
      </c>
      <c r="C28" s="4">
        <f t="shared" si="0"/>
        <v>19</v>
      </c>
      <c r="D28" s="10">
        <f t="shared" si="9"/>
        <v>7.1149335418295545E-2</v>
      </c>
      <c r="E28" s="10">
        <f t="shared" si="9"/>
        <v>3.3296337402885685E-2</v>
      </c>
      <c r="F28" s="9">
        <f t="shared" si="1"/>
        <v>7.3684210526315788</v>
      </c>
      <c r="G28" s="28">
        <f t="shared" si="2"/>
        <v>0.9441460794844253</v>
      </c>
      <c r="H28" s="28">
        <f t="shared" si="3"/>
        <v>0.1217292377701934</v>
      </c>
      <c r="I28" s="28">
        <f t="shared" si="4"/>
        <v>0.13424345847554039</v>
      </c>
      <c r="J28" s="28">
        <f t="shared" si="5"/>
        <v>0.74402730375426618</v>
      </c>
      <c r="K28" s="28">
        <f t="shared" si="10"/>
        <v>-4.7967710779812191E-2</v>
      </c>
      <c r="L28" s="10">
        <f t="shared" si="6"/>
        <v>3.7017214467518295E-2</v>
      </c>
      <c r="M28" s="10">
        <f t="shared" si="7"/>
        <v>1.4814629974134415E-2</v>
      </c>
      <c r="N28" s="10">
        <f t="shared" si="8"/>
        <v>5.7026473073461356E-2</v>
      </c>
    </row>
    <row r="29" spans="2:14" x14ac:dyDescent="0.2">
      <c r="B29" s="11">
        <f t="shared" si="0"/>
        <v>2016</v>
      </c>
      <c r="C29" s="4">
        <f t="shared" si="0"/>
        <v>20</v>
      </c>
      <c r="D29" s="10">
        <f t="shared" si="9"/>
        <v>8.7591240875912413E-2</v>
      </c>
      <c r="E29" s="10">
        <f t="shared" si="9"/>
        <v>-2.577873254564984E-2</v>
      </c>
      <c r="F29" s="9">
        <f t="shared" si="1"/>
        <v>2.4500000000000002</v>
      </c>
      <c r="G29" s="28">
        <f t="shared" si="2"/>
        <v>0.92392502756339578</v>
      </c>
      <c r="H29" s="28">
        <f t="shared" si="3"/>
        <v>0.13007159904534607</v>
      </c>
      <c r="I29" s="28">
        <f t="shared" si="4"/>
        <v>0.14081145584725538</v>
      </c>
      <c r="J29" s="28">
        <f t="shared" si="5"/>
        <v>0.72911694510739855</v>
      </c>
      <c r="K29" s="28">
        <f t="shared" si="10"/>
        <v>0.10433829362859912</v>
      </c>
      <c r="L29" s="10">
        <f t="shared" si="6"/>
        <v>3.1557868819248568E-2</v>
      </c>
      <c r="M29" s="10">
        <f t="shared" si="7"/>
        <v>1.3776472238238456E-2</v>
      </c>
      <c r="N29" s="10">
        <f t="shared" si="8"/>
        <v>6.5417400383350741E-2</v>
      </c>
    </row>
    <row r="30" spans="2:14" x14ac:dyDescent="0.2">
      <c r="B30" s="11">
        <f t="shared" si="0"/>
        <v>2017</v>
      </c>
      <c r="C30" s="4">
        <f t="shared" si="0"/>
        <v>20</v>
      </c>
      <c r="D30" s="10">
        <f t="shared" si="9"/>
        <v>-6.711409395973154E-4</v>
      </c>
      <c r="E30" s="10">
        <f t="shared" si="9"/>
        <v>7.4972436604189632E-2</v>
      </c>
      <c r="F30" s="9">
        <f t="shared" si="1"/>
        <v>2.25</v>
      </c>
      <c r="G30" s="28">
        <f t="shared" si="2"/>
        <v>0.93948717948717952</v>
      </c>
      <c r="H30" s="28">
        <f t="shared" si="3"/>
        <v>0.17139737991266377</v>
      </c>
      <c r="I30" s="28">
        <f t="shared" si="4"/>
        <v>0.14410480349344978</v>
      </c>
      <c r="J30" s="28">
        <f t="shared" si="5"/>
        <v>0.68449781659388642</v>
      </c>
      <c r="K30" s="28">
        <f t="shared" si="10"/>
        <v>0.18317775942403888</v>
      </c>
      <c r="L30" s="10">
        <f t="shared" si="6"/>
        <v>2.7649399346993179E-2</v>
      </c>
      <c r="M30" s="10">
        <f t="shared" si="7"/>
        <v>1.220601193008428E-2</v>
      </c>
      <c r="N30" s="10">
        <f t="shared" si="8"/>
        <v>6.9583816810381727E-2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1.140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70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41</v>
      </c>
      <c r="B5" s="11">
        <v>2007</v>
      </c>
      <c r="C5" s="4">
        <v>2</v>
      </c>
      <c r="D5" s="4">
        <v>144</v>
      </c>
      <c r="E5" s="4">
        <v>100</v>
      </c>
      <c r="F5" s="4">
        <v>9</v>
      </c>
      <c r="G5" s="4">
        <v>52</v>
      </c>
      <c r="H5" s="4">
        <v>16</v>
      </c>
      <c r="I5" s="4">
        <v>16</v>
      </c>
      <c r="J5" s="4">
        <v>20</v>
      </c>
      <c r="K5" s="5">
        <v>32600</v>
      </c>
      <c r="L5" s="5">
        <v>205</v>
      </c>
      <c r="M5" s="5">
        <v>100</v>
      </c>
      <c r="N5" s="5">
        <v>200</v>
      </c>
    </row>
    <row r="6" spans="1:14" x14ac:dyDescent="0.2">
      <c r="A6" t="s">
        <v>41</v>
      </c>
      <c r="B6" s="11">
        <v>2008</v>
      </c>
      <c r="C6" s="4">
        <v>2</v>
      </c>
      <c r="D6" s="4">
        <v>163</v>
      </c>
      <c r="E6" s="4">
        <v>110</v>
      </c>
      <c r="F6" s="4">
        <v>19</v>
      </c>
      <c r="G6" s="4">
        <v>56</v>
      </c>
      <c r="H6" s="4">
        <v>20</v>
      </c>
      <c r="I6" s="4">
        <v>16</v>
      </c>
      <c r="J6" s="4">
        <v>20</v>
      </c>
      <c r="K6" s="5">
        <v>33598</v>
      </c>
      <c r="L6" s="5">
        <v>203</v>
      </c>
      <c r="M6" s="5">
        <v>0</v>
      </c>
      <c r="N6" s="5">
        <v>103</v>
      </c>
    </row>
    <row r="7" spans="1:14" x14ac:dyDescent="0.2">
      <c r="A7" t="s">
        <v>41</v>
      </c>
      <c r="B7" s="11">
        <v>2009</v>
      </c>
      <c r="C7" s="4">
        <v>2</v>
      </c>
      <c r="D7" s="4">
        <v>165</v>
      </c>
      <c r="E7" s="4">
        <v>113</v>
      </c>
      <c r="F7" s="4">
        <v>9</v>
      </c>
      <c r="G7" s="4">
        <v>68</v>
      </c>
      <c r="H7" s="4">
        <v>22</v>
      </c>
      <c r="I7" s="4">
        <v>27</v>
      </c>
      <c r="J7" s="4">
        <v>19</v>
      </c>
      <c r="K7" s="5">
        <v>36189</v>
      </c>
      <c r="L7" s="5">
        <v>220</v>
      </c>
      <c r="M7" s="5">
        <v>0</v>
      </c>
      <c r="N7" s="5">
        <v>0</v>
      </c>
    </row>
    <row r="8" spans="1:14" x14ac:dyDescent="0.2">
      <c r="A8" t="s">
        <v>41</v>
      </c>
      <c r="B8" s="11">
        <v>2010</v>
      </c>
      <c r="C8" s="4">
        <v>2</v>
      </c>
      <c r="D8" s="4">
        <v>181</v>
      </c>
      <c r="E8" s="4">
        <v>123</v>
      </c>
      <c r="F8" s="4">
        <v>9</v>
      </c>
      <c r="G8" s="4">
        <v>103</v>
      </c>
      <c r="H8" s="4">
        <v>27</v>
      </c>
      <c r="I8" s="4">
        <v>37</v>
      </c>
      <c r="J8" s="4">
        <v>39</v>
      </c>
      <c r="K8" s="5">
        <v>39119</v>
      </c>
      <c r="L8" s="5">
        <v>673</v>
      </c>
      <c r="M8" s="5">
        <v>0</v>
      </c>
      <c r="N8" s="5">
        <v>53</v>
      </c>
    </row>
    <row r="9" spans="1:14" x14ac:dyDescent="0.2">
      <c r="A9" t="s">
        <v>41</v>
      </c>
      <c r="B9" s="11">
        <v>2011</v>
      </c>
      <c r="C9" s="4">
        <v>2</v>
      </c>
      <c r="D9" s="4">
        <v>175</v>
      </c>
      <c r="E9" s="4">
        <v>129</v>
      </c>
      <c r="F9" s="4">
        <v>18</v>
      </c>
      <c r="G9" s="4">
        <v>116</v>
      </c>
      <c r="H9" s="4">
        <v>33</v>
      </c>
      <c r="I9" s="4">
        <v>51</v>
      </c>
      <c r="J9" s="4">
        <v>32</v>
      </c>
      <c r="K9" s="5">
        <v>34201</v>
      </c>
      <c r="L9" s="5">
        <v>300</v>
      </c>
      <c r="M9" s="5">
        <v>0</v>
      </c>
      <c r="N9" s="5">
        <v>86</v>
      </c>
    </row>
    <row r="10" spans="1:14" x14ac:dyDescent="0.2">
      <c r="A10" t="s">
        <v>41</v>
      </c>
      <c r="B10" s="11">
        <v>2012</v>
      </c>
      <c r="C10" s="4">
        <v>1</v>
      </c>
      <c r="D10" s="4">
        <v>91</v>
      </c>
      <c r="E10" s="4">
        <v>74</v>
      </c>
      <c r="F10" s="4">
        <v>15</v>
      </c>
      <c r="G10" s="4">
        <v>87</v>
      </c>
      <c r="H10" s="4">
        <v>19</v>
      </c>
      <c r="I10" s="4">
        <v>10</v>
      </c>
      <c r="J10" s="4">
        <v>58</v>
      </c>
      <c r="K10" s="5">
        <v>13268</v>
      </c>
      <c r="L10" s="5">
        <v>498</v>
      </c>
      <c r="M10" s="5">
        <v>0</v>
      </c>
      <c r="N10" s="5">
        <v>0</v>
      </c>
    </row>
    <row r="11" spans="1:14" x14ac:dyDescent="0.2">
      <c r="A11" t="s">
        <v>41</v>
      </c>
      <c r="B11" s="11">
        <v>2013</v>
      </c>
      <c r="C11" s="4">
        <v>2</v>
      </c>
      <c r="D11" s="4">
        <v>106</v>
      </c>
      <c r="E11" s="4">
        <v>52</v>
      </c>
      <c r="F11" s="4">
        <v>13</v>
      </c>
      <c r="G11" s="4">
        <v>74</v>
      </c>
      <c r="H11" s="4">
        <v>16</v>
      </c>
      <c r="I11" s="4">
        <v>6</v>
      </c>
      <c r="J11" s="4">
        <v>52</v>
      </c>
      <c r="K11" s="5">
        <v>15713</v>
      </c>
      <c r="L11" s="5">
        <v>298</v>
      </c>
      <c r="M11" s="5">
        <v>0</v>
      </c>
      <c r="N11" s="5">
        <v>250</v>
      </c>
    </row>
    <row r="12" spans="1:14" x14ac:dyDescent="0.2">
      <c r="A12" t="s">
        <v>41</v>
      </c>
      <c r="B12" s="11">
        <v>2014</v>
      </c>
      <c r="C12" s="4">
        <v>2</v>
      </c>
      <c r="D12" s="4">
        <v>78</v>
      </c>
      <c r="E12" s="4">
        <v>165</v>
      </c>
      <c r="F12" s="4">
        <v>8</v>
      </c>
      <c r="G12" s="4">
        <v>56</v>
      </c>
      <c r="H12" s="4">
        <v>18</v>
      </c>
      <c r="I12" s="4">
        <v>4</v>
      </c>
      <c r="J12" s="4">
        <v>34</v>
      </c>
      <c r="K12" s="5">
        <v>22789</v>
      </c>
      <c r="L12" s="5">
        <v>0</v>
      </c>
      <c r="M12" s="5">
        <v>0</v>
      </c>
      <c r="N12" s="5">
        <v>0</v>
      </c>
    </row>
    <row r="13" spans="1:14" x14ac:dyDescent="0.2">
      <c r="A13" t="s">
        <v>41</v>
      </c>
      <c r="B13" s="11">
        <v>2015</v>
      </c>
      <c r="C13" s="4">
        <v>2</v>
      </c>
      <c r="D13" s="4">
        <v>50</v>
      </c>
      <c r="E13" s="4">
        <v>54</v>
      </c>
      <c r="F13" s="4">
        <v>8</v>
      </c>
      <c r="G13" s="4">
        <v>78</v>
      </c>
      <c r="H13" s="4">
        <v>15</v>
      </c>
      <c r="I13" s="4">
        <v>2</v>
      </c>
      <c r="J13" s="4">
        <v>61</v>
      </c>
      <c r="K13" s="5">
        <v>14952</v>
      </c>
      <c r="L13" s="5">
        <v>0</v>
      </c>
      <c r="M13" s="5">
        <v>0</v>
      </c>
      <c r="N13" s="5">
        <v>0</v>
      </c>
    </row>
    <row r="14" spans="1:14" x14ac:dyDescent="0.2">
      <c r="A14" t="s">
        <v>41</v>
      </c>
      <c r="B14" s="11">
        <v>2016</v>
      </c>
      <c r="C14" s="4">
        <v>2</v>
      </c>
      <c r="D14" s="4">
        <v>37</v>
      </c>
      <c r="E14" s="4">
        <v>53</v>
      </c>
      <c r="F14" s="4">
        <v>10</v>
      </c>
      <c r="G14" s="4">
        <v>76</v>
      </c>
      <c r="H14" s="4">
        <v>10</v>
      </c>
      <c r="I14" s="4">
        <v>1</v>
      </c>
      <c r="J14" s="4">
        <v>65</v>
      </c>
      <c r="K14" s="5">
        <v>12348</v>
      </c>
      <c r="L14" s="5">
        <v>0</v>
      </c>
      <c r="M14" s="5">
        <v>0</v>
      </c>
      <c r="N14" s="5">
        <v>0</v>
      </c>
    </row>
    <row r="15" spans="1:14" x14ac:dyDescent="0.2">
      <c r="A15" t="s">
        <v>41</v>
      </c>
      <c r="B15" s="11">
        <v>2017</v>
      </c>
      <c r="C15" s="4">
        <v>3</v>
      </c>
      <c r="D15" s="4">
        <v>57</v>
      </c>
      <c r="E15" s="4">
        <v>46</v>
      </c>
      <c r="F15" s="4">
        <v>19</v>
      </c>
      <c r="G15" s="4">
        <v>4</v>
      </c>
      <c r="H15" s="4">
        <v>2</v>
      </c>
      <c r="I15" s="4">
        <v>1</v>
      </c>
      <c r="J15" s="4">
        <v>1</v>
      </c>
      <c r="K15" s="5">
        <v>15370</v>
      </c>
      <c r="L15" s="5">
        <v>0</v>
      </c>
      <c r="M15" s="5">
        <v>0</v>
      </c>
      <c r="N15" s="5">
        <v>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137</v>
      </c>
      <c r="K17" s="8">
        <f>SUM(K5:K15)</f>
        <v>270147</v>
      </c>
      <c r="L17" s="8">
        <f>SUM(L5:L15)</f>
        <v>2397</v>
      </c>
      <c r="M17" s="8">
        <f>SUM(M5:M15)</f>
        <v>100</v>
      </c>
      <c r="N17" s="8">
        <f>SUM(N5:N15)</f>
        <v>692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2</v>
      </c>
      <c r="D20" s="4"/>
      <c r="E20" s="4"/>
      <c r="F20" s="9">
        <f>IF(C5=0,"",IF(C5="","",(F5/C5)))</f>
        <v>4.5</v>
      </c>
      <c r="G20" s="28">
        <f>IF(E5=0,"",IF(E5="","",(G5/E5)))</f>
        <v>0.52</v>
      </c>
      <c r="H20" s="28">
        <f>IF(G5=0,"",IF(G5="","",(H5/G5)))</f>
        <v>0.30769230769230771</v>
      </c>
      <c r="I20" s="28">
        <f>IF(G5=0,"",IF(G5="","",(I5/G5)))</f>
        <v>0.30769230769230771</v>
      </c>
      <c r="J20" s="28">
        <f>IF(G5=0,"",IF(G5="","",(J5/G5)))</f>
        <v>0.38461538461538464</v>
      </c>
      <c r="K20" s="5"/>
      <c r="L20" s="10">
        <f>IF(K5=0,"",IF(K5="","",(L5/K5)))</f>
        <v>6.2883435582822087E-3</v>
      </c>
      <c r="M20" s="10">
        <f>IF(K5=0,"",IF(K5="","",(M5/K5)))</f>
        <v>3.0674846625766872E-3</v>
      </c>
      <c r="N20" s="10">
        <f>IF(K5=0,"",IF(K5="","",(N5/K5)))</f>
        <v>6.1349693251533744E-3</v>
      </c>
    </row>
    <row r="21" spans="2:14" x14ac:dyDescent="0.2">
      <c r="B21" s="11">
        <f>B6</f>
        <v>2008</v>
      </c>
      <c r="C21" s="4">
        <f>C6</f>
        <v>2</v>
      </c>
      <c r="D21" s="10">
        <f>IF(D5=0,"",IF(D5="","",((D6-D5)/D5)))</f>
        <v>0.13194444444444445</v>
      </c>
      <c r="E21" s="10">
        <f>IF(E5=0,"",IF(E5="","",((E6-E5)/E5)))</f>
        <v>0.1</v>
      </c>
      <c r="F21" s="9">
        <f>IF(C6=0,"",IF(C6="","",(F6/C6)))</f>
        <v>9.5</v>
      </c>
      <c r="G21" s="28">
        <f>IF(E6=0,"",IF(E6="","",(G6/E6)))</f>
        <v>0.50909090909090904</v>
      </c>
      <c r="H21" s="28">
        <f>IF(G6=0,"",IF(G6="","",(H6/G6)))</f>
        <v>0.35714285714285715</v>
      </c>
      <c r="I21" s="28">
        <f>IF(G6=0,"",IF(G6="","",(I6/G6)))</f>
        <v>0.2857142857142857</v>
      </c>
      <c r="J21" s="28">
        <f>IF(G6=0,"",IF(G6="","",(J6/G6)))</f>
        <v>0.35714285714285715</v>
      </c>
      <c r="K21" s="28">
        <f>IF(K5=0,"",IF(K5="","",(K6-K5)/K5))</f>
        <v>3.0613496932515336E-2</v>
      </c>
      <c r="L21" s="10">
        <f>IF(K6=0,"",IF(K6="","",(L6/K6)))</f>
        <v>6.0420263110899462E-3</v>
      </c>
      <c r="M21" s="10">
        <f>IF(K6=0,"",IF(K6="","",(M6/K6)))</f>
        <v>0</v>
      </c>
      <c r="N21" s="10">
        <f>IF(K6=0,"",IF(K6="","",(N6/K6)))</f>
        <v>3.0656586701589381E-3</v>
      </c>
    </row>
    <row r="22" spans="2:14" x14ac:dyDescent="0.2">
      <c r="B22" s="11">
        <f t="shared" ref="B22:C22" si="0">B7</f>
        <v>2009</v>
      </c>
      <c r="C22" s="4">
        <f t="shared" si="0"/>
        <v>2</v>
      </c>
      <c r="D22" s="10">
        <f>IF(D6=0,"",IF(D6="","",((D7-D6)/D6)))</f>
        <v>1.2269938650306749E-2</v>
      </c>
      <c r="E22" s="10">
        <f>IF(E6=0,"",IF(E6="","",((E7-E6)/E6)))</f>
        <v>2.7272727272727271E-2</v>
      </c>
      <c r="F22" s="9">
        <f>IF(C7=0,"",IF(C7="","",(F7/C7)))</f>
        <v>4.5</v>
      </c>
      <c r="G22" s="28">
        <f>IF(E7=0,"",IF(E7="","",(G7/E7)))</f>
        <v>0.60176991150442483</v>
      </c>
      <c r="H22" s="28">
        <f>IF(G7=0,"",IF(G7="","",(H7/G7)))</f>
        <v>0.3235294117647059</v>
      </c>
      <c r="I22" s="28">
        <f>IF(G7=0,"",IF(G7="","",(I7/G7)))</f>
        <v>0.39705882352941174</v>
      </c>
      <c r="J22" s="28">
        <f>IF(G7=0,"",IF(G7="","",(J7/G7)))</f>
        <v>0.27941176470588236</v>
      </c>
      <c r="K22" s="28">
        <f>IF(K6=0,"",IF(K6="","",(K7-K6)/K6))</f>
        <v>7.7117685576522418E-2</v>
      </c>
      <c r="L22" s="10">
        <f>IF(K7=0,"",IF(K7="","",(L7/K7)))</f>
        <v>6.079195335599215E-3</v>
      </c>
      <c r="M22" s="10">
        <f>IF(K7=0,"",IF(K7="","",(M7/K7)))</f>
        <v>0</v>
      </c>
      <c r="N22" s="10">
        <f>IF(K7=0,"",IF(K7="","",(N7/K7)))</f>
        <v>0</v>
      </c>
    </row>
    <row r="23" spans="2:14" x14ac:dyDescent="0.2">
      <c r="B23" s="11">
        <f t="shared" ref="B23:C30" si="1">B8</f>
        <v>2010</v>
      </c>
      <c r="C23" s="4">
        <f t="shared" si="1"/>
        <v>2</v>
      </c>
      <c r="D23" s="10">
        <f t="shared" ref="D23:E23" si="2">IF(D7=0,"",IF(D7="","",((D8-D7)/D7)))</f>
        <v>9.696969696969697E-2</v>
      </c>
      <c r="E23" s="10">
        <f t="shared" si="2"/>
        <v>8.8495575221238937E-2</v>
      </c>
      <c r="F23" s="9">
        <f t="shared" ref="F23:F30" si="3">IF(C8=0,"",IF(C8="","",(F8/C8)))</f>
        <v>4.5</v>
      </c>
      <c r="G23" s="28">
        <f t="shared" ref="G23:G30" si="4">IF(E8=0,"",IF(E8="","",(G8/E8)))</f>
        <v>0.83739837398373984</v>
      </c>
      <c r="H23" s="28">
        <f t="shared" ref="H23:H30" si="5">IF(G8=0,"",IF(G8="","",(H8/G8)))</f>
        <v>0.26213592233009708</v>
      </c>
      <c r="I23" s="28">
        <f t="shared" ref="I23:I30" si="6">IF(G8=0,"",IF(G8="","",(I8/G8)))</f>
        <v>0.35922330097087379</v>
      </c>
      <c r="J23" s="28">
        <f t="shared" ref="J23:J30" si="7">IF(G8=0,"",IF(G8="","",(J8/G8)))</f>
        <v>0.37864077669902912</v>
      </c>
      <c r="K23" s="28">
        <f>IF(K7=0,"",IF(K7="","",(K8-K7)/K7))</f>
        <v>8.0963828787753184E-2</v>
      </c>
      <c r="L23" s="10">
        <f t="shared" ref="L23:L30" si="8">IF(K8=0,"",IF(K8="","",(L8/K8)))</f>
        <v>1.7203916255528005E-2</v>
      </c>
      <c r="M23" s="10">
        <f t="shared" ref="M23:M30" si="9">IF(K8=0,"",IF(K8="","",(M8/K8)))</f>
        <v>0</v>
      </c>
      <c r="N23" s="10">
        <f t="shared" ref="N23:N30" si="10">IF(K8=0,"",IF(K8="","",(N8/K8)))</f>
        <v>1.3548403589048799E-3</v>
      </c>
    </row>
    <row r="24" spans="2:14" x14ac:dyDescent="0.2">
      <c r="B24" s="11">
        <f t="shared" si="1"/>
        <v>2011</v>
      </c>
      <c r="C24" s="4">
        <f t="shared" si="1"/>
        <v>2</v>
      </c>
      <c r="D24" s="10">
        <f t="shared" ref="D24:E30" si="11">IF(D8=0,"",IF(D8="","",((D9-D8)/D8)))</f>
        <v>-3.3149171270718231E-2</v>
      </c>
      <c r="E24" s="10">
        <f t="shared" si="11"/>
        <v>4.878048780487805E-2</v>
      </c>
      <c r="F24" s="9">
        <f t="shared" si="3"/>
        <v>9</v>
      </c>
      <c r="G24" s="28">
        <f t="shared" si="4"/>
        <v>0.89922480620155043</v>
      </c>
      <c r="H24" s="28">
        <f t="shared" si="5"/>
        <v>0.28448275862068967</v>
      </c>
      <c r="I24" s="28">
        <f t="shared" si="6"/>
        <v>0.43965517241379309</v>
      </c>
      <c r="J24" s="28">
        <f t="shared" si="7"/>
        <v>0.27586206896551724</v>
      </c>
      <c r="K24" s="28">
        <f t="shared" ref="K24:K30" si="12">IF(K8=0,"",IF(K8="","",(K9-K8)/K8))</f>
        <v>-0.12571896009611697</v>
      </c>
      <c r="L24" s="10">
        <f t="shared" si="8"/>
        <v>8.7716733428847109E-3</v>
      </c>
      <c r="M24" s="10">
        <f t="shared" si="9"/>
        <v>0</v>
      </c>
      <c r="N24" s="10">
        <f t="shared" si="10"/>
        <v>2.5145463582936173E-3</v>
      </c>
    </row>
    <row r="25" spans="2:14" x14ac:dyDescent="0.2">
      <c r="B25" s="11">
        <f t="shared" si="1"/>
        <v>2012</v>
      </c>
      <c r="C25" s="4">
        <f t="shared" si="1"/>
        <v>1</v>
      </c>
      <c r="D25" s="10">
        <f t="shared" si="11"/>
        <v>-0.48</v>
      </c>
      <c r="E25" s="10">
        <f t="shared" si="11"/>
        <v>-0.4263565891472868</v>
      </c>
      <c r="F25" s="9">
        <f t="shared" si="3"/>
        <v>15</v>
      </c>
      <c r="G25" s="28">
        <f t="shared" si="4"/>
        <v>1.1756756756756757</v>
      </c>
      <c r="H25" s="28">
        <f t="shared" si="5"/>
        <v>0.21839080459770116</v>
      </c>
      <c r="I25" s="28">
        <f t="shared" si="6"/>
        <v>0.11494252873563218</v>
      </c>
      <c r="J25" s="28">
        <f t="shared" si="7"/>
        <v>0.66666666666666663</v>
      </c>
      <c r="K25" s="28">
        <f t="shared" si="12"/>
        <v>-0.61205812695535222</v>
      </c>
      <c r="L25" s="10">
        <f t="shared" si="8"/>
        <v>3.7533916189327707E-2</v>
      </c>
      <c r="M25" s="10">
        <f t="shared" si="9"/>
        <v>0</v>
      </c>
      <c r="N25" s="10">
        <f t="shared" si="10"/>
        <v>0</v>
      </c>
    </row>
    <row r="26" spans="2:14" x14ac:dyDescent="0.2">
      <c r="B26" s="11">
        <f t="shared" si="1"/>
        <v>2013</v>
      </c>
      <c r="C26" s="4">
        <f t="shared" si="1"/>
        <v>2</v>
      </c>
      <c r="D26" s="10">
        <f t="shared" si="11"/>
        <v>0.16483516483516483</v>
      </c>
      <c r="E26" s="10">
        <f t="shared" si="11"/>
        <v>-0.29729729729729731</v>
      </c>
      <c r="F26" s="9">
        <f t="shared" si="3"/>
        <v>6.5</v>
      </c>
      <c r="G26" s="28">
        <f t="shared" si="4"/>
        <v>1.4230769230769231</v>
      </c>
      <c r="H26" s="28">
        <f t="shared" si="5"/>
        <v>0.21621621621621623</v>
      </c>
      <c r="I26" s="28">
        <f t="shared" si="6"/>
        <v>8.1081081081081086E-2</v>
      </c>
      <c r="J26" s="28">
        <f t="shared" si="7"/>
        <v>0.70270270270270274</v>
      </c>
      <c r="K26" s="28">
        <f t="shared" si="12"/>
        <v>0.18427796201386795</v>
      </c>
      <c r="L26" s="10">
        <f t="shared" si="8"/>
        <v>1.8965188060841343E-2</v>
      </c>
      <c r="M26" s="10">
        <f t="shared" si="9"/>
        <v>0</v>
      </c>
      <c r="N26" s="10">
        <f t="shared" si="10"/>
        <v>1.591039266849106E-2</v>
      </c>
    </row>
    <row r="27" spans="2:14" x14ac:dyDescent="0.2">
      <c r="B27" s="11">
        <f t="shared" si="1"/>
        <v>2014</v>
      </c>
      <c r="C27" s="4">
        <f t="shared" si="1"/>
        <v>2</v>
      </c>
      <c r="D27" s="10">
        <f t="shared" si="11"/>
        <v>-0.26415094339622641</v>
      </c>
      <c r="E27" s="10">
        <f t="shared" si="11"/>
        <v>2.1730769230769229</v>
      </c>
      <c r="F27" s="9">
        <f t="shared" si="3"/>
        <v>4</v>
      </c>
      <c r="G27" s="28">
        <f t="shared" si="4"/>
        <v>0.33939393939393941</v>
      </c>
      <c r="H27" s="28">
        <f t="shared" si="5"/>
        <v>0.32142857142857145</v>
      </c>
      <c r="I27" s="28">
        <f t="shared" si="6"/>
        <v>7.1428571428571425E-2</v>
      </c>
      <c r="J27" s="28">
        <f t="shared" si="7"/>
        <v>0.6071428571428571</v>
      </c>
      <c r="K27" s="28">
        <f t="shared" si="12"/>
        <v>0.45032775408897091</v>
      </c>
      <c r="L27" s="10">
        <f t="shared" si="8"/>
        <v>0</v>
      </c>
      <c r="M27" s="10">
        <f t="shared" si="9"/>
        <v>0</v>
      </c>
      <c r="N27" s="10">
        <f t="shared" si="10"/>
        <v>0</v>
      </c>
    </row>
    <row r="28" spans="2:14" x14ac:dyDescent="0.2">
      <c r="B28" s="11">
        <f t="shared" si="1"/>
        <v>2015</v>
      </c>
      <c r="C28" s="4">
        <f t="shared" si="1"/>
        <v>2</v>
      </c>
      <c r="D28" s="10">
        <f t="shared" si="11"/>
        <v>-0.35897435897435898</v>
      </c>
      <c r="E28" s="10">
        <f t="shared" si="11"/>
        <v>-0.67272727272727273</v>
      </c>
      <c r="F28" s="9">
        <f t="shared" si="3"/>
        <v>4</v>
      </c>
      <c r="G28" s="28">
        <f t="shared" si="4"/>
        <v>1.4444444444444444</v>
      </c>
      <c r="H28" s="28">
        <f t="shared" si="5"/>
        <v>0.19230769230769232</v>
      </c>
      <c r="I28" s="28">
        <f t="shared" si="6"/>
        <v>2.564102564102564E-2</v>
      </c>
      <c r="J28" s="28">
        <f t="shared" si="7"/>
        <v>0.78205128205128205</v>
      </c>
      <c r="K28" s="28">
        <f t="shared" si="12"/>
        <v>-0.34389398393962001</v>
      </c>
      <c r="L28" s="10">
        <f t="shared" si="8"/>
        <v>0</v>
      </c>
      <c r="M28" s="10">
        <f t="shared" si="9"/>
        <v>0</v>
      </c>
      <c r="N28" s="10">
        <f t="shared" si="10"/>
        <v>0</v>
      </c>
    </row>
    <row r="29" spans="2:14" x14ac:dyDescent="0.2">
      <c r="B29" s="11">
        <f t="shared" si="1"/>
        <v>2016</v>
      </c>
      <c r="C29" s="4">
        <f t="shared" si="1"/>
        <v>2</v>
      </c>
      <c r="D29" s="10">
        <f t="shared" si="11"/>
        <v>-0.26</v>
      </c>
      <c r="E29" s="10">
        <f t="shared" si="11"/>
        <v>-1.8518518518518517E-2</v>
      </c>
      <c r="F29" s="9">
        <f t="shared" si="3"/>
        <v>5</v>
      </c>
      <c r="G29" s="28">
        <f t="shared" si="4"/>
        <v>1.4339622641509433</v>
      </c>
      <c r="H29" s="28">
        <f t="shared" si="5"/>
        <v>0.13157894736842105</v>
      </c>
      <c r="I29" s="28">
        <f t="shared" si="6"/>
        <v>1.3157894736842105E-2</v>
      </c>
      <c r="J29" s="28">
        <f t="shared" si="7"/>
        <v>0.85526315789473684</v>
      </c>
      <c r="K29" s="28">
        <f t="shared" si="12"/>
        <v>-0.17415730337078653</v>
      </c>
      <c r="L29" s="10">
        <f t="shared" si="8"/>
        <v>0</v>
      </c>
      <c r="M29" s="10">
        <f t="shared" si="9"/>
        <v>0</v>
      </c>
      <c r="N29" s="10">
        <f t="shared" si="10"/>
        <v>0</v>
      </c>
    </row>
    <row r="30" spans="2:14" x14ac:dyDescent="0.2">
      <c r="B30" s="11">
        <f t="shared" si="1"/>
        <v>2017</v>
      </c>
      <c r="C30" s="4">
        <f t="shared" si="1"/>
        <v>3</v>
      </c>
      <c r="D30" s="10">
        <f t="shared" si="11"/>
        <v>0.54054054054054057</v>
      </c>
      <c r="E30" s="10">
        <f t="shared" si="11"/>
        <v>-0.13207547169811321</v>
      </c>
      <c r="F30" s="9">
        <f t="shared" si="3"/>
        <v>6.333333333333333</v>
      </c>
      <c r="G30" s="28">
        <f t="shared" si="4"/>
        <v>8.6956521739130432E-2</v>
      </c>
      <c r="H30" s="28">
        <f t="shared" si="5"/>
        <v>0.5</v>
      </c>
      <c r="I30" s="28">
        <f t="shared" si="6"/>
        <v>0.25</v>
      </c>
      <c r="J30" s="28">
        <f t="shared" si="7"/>
        <v>0.25</v>
      </c>
      <c r="K30" s="28">
        <f t="shared" si="12"/>
        <v>0.24473598963394882</v>
      </c>
      <c r="L30" s="10">
        <f t="shared" si="8"/>
        <v>0</v>
      </c>
      <c r="M30" s="10">
        <f t="shared" si="9"/>
        <v>0</v>
      </c>
      <c r="N30" s="10">
        <f t="shared" si="10"/>
        <v>0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5.140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5703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25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42</v>
      </c>
      <c r="B5" s="11">
        <v>2007</v>
      </c>
      <c r="C5" s="4">
        <v>4</v>
      </c>
      <c r="D5" s="4">
        <v>52</v>
      </c>
      <c r="E5" s="4">
        <v>116</v>
      </c>
      <c r="F5" s="4">
        <v>5</v>
      </c>
      <c r="G5" s="4">
        <v>111</v>
      </c>
      <c r="H5" s="4">
        <v>20</v>
      </c>
      <c r="I5" s="4">
        <v>37</v>
      </c>
      <c r="J5" s="4">
        <v>54</v>
      </c>
      <c r="K5" s="5">
        <v>56598</v>
      </c>
      <c r="L5" s="5">
        <v>4114</v>
      </c>
      <c r="M5" s="5">
        <v>1761</v>
      </c>
      <c r="N5" s="5">
        <v>2239</v>
      </c>
    </row>
    <row r="6" spans="1:14" x14ac:dyDescent="0.2">
      <c r="A6" t="s">
        <v>42</v>
      </c>
      <c r="B6" s="11">
        <v>2008</v>
      </c>
      <c r="C6" s="4">
        <v>3</v>
      </c>
      <c r="D6" s="4">
        <v>49</v>
      </c>
      <c r="E6" s="4">
        <v>67</v>
      </c>
      <c r="F6" s="4">
        <v>11</v>
      </c>
      <c r="G6" s="4">
        <v>62</v>
      </c>
      <c r="H6" s="4">
        <v>14</v>
      </c>
      <c r="I6" s="4">
        <v>20</v>
      </c>
      <c r="J6" s="4">
        <v>28</v>
      </c>
      <c r="K6" s="5">
        <v>47634</v>
      </c>
      <c r="L6" s="5">
        <v>4585</v>
      </c>
      <c r="M6" s="5">
        <v>1967</v>
      </c>
      <c r="N6" s="5">
        <v>2597</v>
      </c>
    </row>
    <row r="7" spans="1:14" x14ac:dyDescent="0.2">
      <c r="A7" t="s">
        <v>42</v>
      </c>
      <c r="B7" s="11">
        <v>2009</v>
      </c>
      <c r="C7" s="4">
        <v>3</v>
      </c>
      <c r="D7" s="4">
        <v>59</v>
      </c>
      <c r="E7" s="4">
        <v>69</v>
      </c>
      <c r="F7" s="4">
        <v>10</v>
      </c>
      <c r="G7" s="4">
        <v>56</v>
      </c>
      <c r="H7" s="4">
        <v>14</v>
      </c>
      <c r="I7" s="4">
        <v>14</v>
      </c>
      <c r="J7" s="4">
        <v>28</v>
      </c>
      <c r="K7" s="5">
        <v>35645</v>
      </c>
      <c r="L7" s="5">
        <v>3100</v>
      </c>
      <c r="M7" s="5">
        <v>1357</v>
      </c>
      <c r="N7" s="5">
        <v>2199</v>
      </c>
    </row>
    <row r="8" spans="1:14" x14ac:dyDescent="0.2">
      <c r="A8" t="s">
        <v>42</v>
      </c>
      <c r="B8" s="11">
        <v>2010</v>
      </c>
      <c r="C8" s="4">
        <v>2</v>
      </c>
      <c r="D8" s="4">
        <v>59</v>
      </c>
      <c r="E8" s="4">
        <v>62</v>
      </c>
      <c r="F8" s="4">
        <v>0</v>
      </c>
      <c r="G8" s="4">
        <v>58</v>
      </c>
      <c r="H8" s="4">
        <v>10</v>
      </c>
      <c r="I8" s="4">
        <v>12</v>
      </c>
      <c r="J8" s="4">
        <v>36</v>
      </c>
      <c r="K8" s="5">
        <v>43040</v>
      </c>
      <c r="L8" s="5">
        <v>2959</v>
      </c>
      <c r="M8" s="5">
        <v>1020</v>
      </c>
      <c r="N8" s="5">
        <v>2612</v>
      </c>
    </row>
    <row r="9" spans="1:14" x14ac:dyDescent="0.2">
      <c r="A9" t="s">
        <v>42</v>
      </c>
      <c r="B9" s="11">
        <v>2011</v>
      </c>
      <c r="C9" s="4">
        <v>2</v>
      </c>
      <c r="D9" s="4">
        <v>60</v>
      </c>
      <c r="E9" s="4">
        <v>61</v>
      </c>
      <c r="F9" s="4">
        <v>3</v>
      </c>
      <c r="G9" s="4">
        <v>47</v>
      </c>
      <c r="H9" s="4">
        <v>8</v>
      </c>
      <c r="I9" s="4">
        <v>12</v>
      </c>
      <c r="J9" s="4">
        <v>27</v>
      </c>
      <c r="K9" s="5">
        <v>73894</v>
      </c>
      <c r="L9" s="5">
        <v>4919</v>
      </c>
      <c r="M9" s="5">
        <v>1696</v>
      </c>
      <c r="N9" s="5">
        <v>3917</v>
      </c>
    </row>
    <row r="10" spans="1:14" x14ac:dyDescent="0.2">
      <c r="A10" t="s">
        <v>42</v>
      </c>
      <c r="B10" s="11">
        <v>2012</v>
      </c>
      <c r="C10" s="4">
        <v>2</v>
      </c>
      <c r="D10" s="4">
        <v>57</v>
      </c>
      <c r="E10" s="4">
        <v>59</v>
      </c>
      <c r="F10" s="4">
        <v>0</v>
      </c>
      <c r="G10" s="4">
        <v>54</v>
      </c>
      <c r="H10" s="4">
        <v>10</v>
      </c>
      <c r="I10" s="4">
        <v>12</v>
      </c>
      <c r="J10" s="4">
        <v>32</v>
      </c>
      <c r="K10" s="5">
        <v>46529</v>
      </c>
      <c r="L10" s="5">
        <v>3411</v>
      </c>
      <c r="M10" s="5">
        <v>1072</v>
      </c>
      <c r="N10" s="5">
        <v>2459</v>
      </c>
    </row>
    <row r="11" spans="1:14" x14ac:dyDescent="0.2">
      <c r="A11" t="s">
        <v>42</v>
      </c>
      <c r="B11" s="11">
        <v>2013</v>
      </c>
      <c r="C11" s="4">
        <v>2</v>
      </c>
      <c r="D11" s="4">
        <v>57</v>
      </c>
      <c r="E11" s="4">
        <v>61</v>
      </c>
      <c r="F11" s="4">
        <v>2</v>
      </c>
      <c r="G11" s="4">
        <v>56</v>
      </c>
      <c r="H11" s="4">
        <v>12</v>
      </c>
      <c r="I11" s="4">
        <v>11</v>
      </c>
      <c r="J11" s="4">
        <v>33</v>
      </c>
      <c r="K11" s="5">
        <v>37847</v>
      </c>
      <c r="L11" s="5">
        <v>3081</v>
      </c>
      <c r="M11" s="5">
        <v>794</v>
      </c>
      <c r="N11" s="5">
        <v>1703</v>
      </c>
    </row>
    <row r="12" spans="1:14" x14ac:dyDescent="0.2">
      <c r="A12" t="s">
        <v>42</v>
      </c>
      <c r="B12" s="11">
        <v>2014</v>
      </c>
      <c r="C12" s="4">
        <v>2</v>
      </c>
      <c r="D12" s="4">
        <v>59</v>
      </c>
      <c r="E12" s="4">
        <v>67</v>
      </c>
      <c r="F12" s="4">
        <v>2</v>
      </c>
      <c r="G12" s="4">
        <v>67</v>
      </c>
      <c r="H12" s="4">
        <v>20</v>
      </c>
      <c r="I12" s="4">
        <v>13</v>
      </c>
      <c r="J12" s="4">
        <v>34</v>
      </c>
      <c r="K12" s="5">
        <v>47724</v>
      </c>
      <c r="L12" s="5">
        <v>2946</v>
      </c>
      <c r="M12" s="5">
        <v>899</v>
      </c>
      <c r="N12" s="5">
        <v>2917</v>
      </c>
    </row>
    <row r="13" spans="1:14" x14ac:dyDescent="0.2">
      <c r="A13" t="s">
        <v>42</v>
      </c>
      <c r="B13" s="11">
        <v>2015</v>
      </c>
      <c r="C13" s="4">
        <v>2</v>
      </c>
      <c r="D13" s="4">
        <v>61</v>
      </c>
      <c r="E13" s="4">
        <v>69</v>
      </c>
      <c r="F13" s="4">
        <v>4</v>
      </c>
      <c r="G13" s="4">
        <v>69</v>
      </c>
      <c r="H13" s="4">
        <v>19</v>
      </c>
      <c r="I13" s="4">
        <v>9</v>
      </c>
      <c r="J13" s="4">
        <v>41</v>
      </c>
      <c r="K13" s="5">
        <v>51257</v>
      </c>
      <c r="L13" s="5">
        <v>3113</v>
      </c>
      <c r="M13" s="5">
        <v>1023</v>
      </c>
      <c r="N13" s="5">
        <v>2758</v>
      </c>
    </row>
    <row r="14" spans="1:14" x14ac:dyDescent="0.2">
      <c r="A14" t="s">
        <v>42</v>
      </c>
      <c r="B14" s="11">
        <v>2016</v>
      </c>
      <c r="C14" s="4">
        <v>2</v>
      </c>
      <c r="D14" s="4">
        <v>64</v>
      </c>
      <c r="E14" s="4">
        <v>70</v>
      </c>
      <c r="F14" s="4">
        <v>3</v>
      </c>
      <c r="G14" s="4">
        <v>84</v>
      </c>
      <c r="H14" s="4">
        <v>8</v>
      </c>
      <c r="I14" s="4">
        <v>23</v>
      </c>
      <c r="J14" s="4">
        <v>53</v>
      </c>
      <c r="K14" s="5">
        <v>41904</v>
      </c>
      <c r="L14" s="5">
        <v>2569</v>
      </c>
      <c r="M14" s="5">
        <v>933</v>
      </c>
      <c r="N14" s="5">
        <v>2301</v>
      </c>
    </row>
    <row r="15" spans="1:14" x14ac:dyDescent="0.2">
      <c r="A15" t="s">
        <v>42</v>
      </c>
      <c r="B15" s="11">
        <v>2017</v>
      </c>
      <c r="C15" s="4">
        <v>2</v>
      </c>
      <c r="D15" s="4">
        <v>67</v>
      </c>
      <c r="E15" s="4">
        <v>71</v>
      </c>
      <c r="F15" s="4">
        <v>8</v>
      </c>
      <c r="G15" s="4">
        <v>71</v>
      </c>
      <c r="H15" s="4">
        <v>25</v>
      </c>
      <c r="I15" s="4">
        <v>15</v>
      </c>
      <c r="J15" s="4">
        <v>31</v>
      </c>
      <c r="K15" s="5">
        <v>60496</v>
      </c>
      <c r="L15" s="5">
        <v>3494</v>
      </c>
      <c r="M15" s="5">
        <v>1213</v>
      </c>
      <c r="N15" s="5">
        <v>2968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48</v>
      </c>
      <c r="K17" s="8">
        <f>SUM(K5:K15)</f>
        <v>542568</v>
      </c>
      <c r="L17" s="8">
        <f>SUM(L5:L15)</f>
        <v>38291</v>
      </c>
      <c r="M17" s="8">
        <f>SUM(M5:M15)</f>
        <v>13735</v>
      </c>
      <c r="N17" s="8">
        <f>SUM(N5:N15)</f>
        <v>28670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4</v>
      </c>
      <c r="D20" s="4"/>
      <c r="E20" s="4"/>
      <c r="F20" s="9">
        <f t="shared" ref="F20:F30" si="1">IF(C5=0,"",IF(C5="","",(F5/C5)))</f>
        <v>1.25</v>
      </c>
      <c r="G20" s="28">
        <f t="shared" ref="G20:G30" si="2">IF(E5=0,"",IF(E5="","",(G5/E5)))</f>
        <v>0.9568965517241379</v>
      </c>
      <c r="H20" s="28">
        <f t="shared" ref="H20:H30" si="3">IF(G5=0,"",IF(G5="","",(H5/G5)))</f>
        <v>0.18018018018018017</v>
      </c>
      <c r="I20" s="28">
        <f t="shared" ref="I20:I30" si="4">IF(G5=0,"",IF(G5="","",(I5/G5)))</f>
        <v>0.33333333333333331</v>
      </c>
      <c r="J20" s="28">
        <f t="shared" ref="J20:J30" si="5">IF(G5=0,"",IF(G5="","",(J5/G5)))</f>
        <v>0.48648648648648651</v>
      </c>
      <c r="K20" s="5"/>
      <c r="L20" s="10">
        <f t="shared" ref="L20:L30" si="6">IF(K5=0,"",IF(K5="","",(L5/K5)))</f>
        <v>7.2688080850913453E-2</v>
      </c>
      <c r="M20" s="10">
        <f t="shared" ref="M20:M30" si="7">IF(K5=0,"",IF(K5="","",(M5/K5)))</f>
        <v>3.1114173645711861E-2</v>
      </c>
      <c r="N20" s="10">
        <f t="shared" ref="N20:N30" si="8">IF(K5=0,"",IF(K5="","",(N5/K5)))</f>
        <v>3.9559701756245805E-2</v>
      </c>
    </row>
    <row r="21" spans="2:14" x14ac:dyDescent="0.2">
      <c r="B21" s="11">
        <f t="shared" si="0"/>
        <v>2008</v>
      </c>
      <c r="C21" s="4">
        <f t="shared" si="0"/>
        <v>3</v>
      </c>
      <c r="D21" s="10">
        <f t="shared" ref="D21:E30" si="9">IF(D5=0,"",IF(D5="","",((D6-D5)/D5)))</f>
        <v>-5.7692307692307696E-2</v>
      </c>
      <c r="E21" s="10">
        <f t="shared" si="9"/>
        <v>-0.42241379310344829</v>
      </c>
      <c r="F21" s="9">
        <f t="shared" si="1"/>
        <v>3.6666666666666665</v>
      </c>
      <c r="G21" s="28">
        <f t="shared" si="2"/>
        <v>0.92537313432835822</v>
      </c>
      <c r="H21" s="28">
        <f t="shared" si="3"/>
        <v>0.22580645161290322</v>
      </c>
      <c r="I21" s="28">
        <f t="shared" si="4"/>
        <v>0.32258064516129031</v>
      </c>
      <c r="J21" s="28">
        <f t="shared" si="5"/>
        <v>0.45161290322580644</v>
      </c>
      <c r="K21" s="28">
        <f t="shared" ref="K21:K30" si="10">IF(K5=0,"",IF(K5="","",(K6-K5)/K5))</f>
        <v>-0.15838015477578712</v>
      </c>
      <c r="L21" s="10">
        <f t="shared" si="6"/>
        <v>9.6254776000335898E-2</v>
      </c>
      <c r="M21" s="10">
        <f t="shared" si="7"/>
        <v>4.1294033673426545E-2</v>
      </c>
      <c r="N21" s="10">
        <f t="shared" si="8"/>
        <v>5.4519880757442164E-2</v>
      </c>
    </row>
    <row r="22" spans="2:14" x14ac:dyDescent="0.2">
      <c r="B22" s="11">
        <f t="shared" si="0"/>
        <v>2009</v>
      </c>
      <c r="C22" s="4">
        <f t="shared" si="0"/>
        <v>3</v>
      </c>
      <c r="D22" s="10">
        <f t="shared" si="9"/>
        <v>0.20408163265306123</v>
      </c>
      <c r="E22" s="10">
        <f t="shared" si="9"/>
        <v>2.9850746268656716E-2</v>
      </c>
      <c r="F22" s="9">
        <f t="shared" si="1"/>
        <v>3.3333333333333335</v>
      </c>
      <c r="G22" s="28">
        <f t="shared" si="2"/>
        <v>0.81159420289855078</v>
      </c>
      <c r="H22" s="28">
        <f t="shared" si="3"/>
        <v>0.25</v>
      </c>
      <c r="I22" s="28">
        <f t="shared" si="4"/>
        <v>0.25</v>
      </c>
      <c r="J22" s="28">
        <f t="shared" si="5"/>
        <v>0.5</v>
      </c>
      <c r="K22" s="28">
        <f t="shared" si="10"/>
        <v>-0.25168996934962423</v>
      </c>
      <c r="L22" s="10">
        <f t="shared" si="6"/>
        <v>8.696871931547201E-2</v>
      </c>
      <c r="M22" s="10">
        <f t="shared" si="7"/>
        <v>3.8069855519708234E-2</v>
      </c>
      <c r="N22" s="10">
        <f t="shared" si="8"/>
        <v>6.169168186281386E-2</v>
      </c>
    </row>
    <row r="23" spans="2:14" x14ac:dyDescent="0.2">
      <c r="B23" s="11">
        <f t="shared" si="0"/>
        <v>2010</v>
      </c>
      <c r="C23" s="4">
        <f t="shared" si="0"/>
        <v>2</v>
      </c>
      <c r="D23" s="10">
        <f t="shared" si="9"/>
        <v>0</v>
      </c>
      <c r="E23" s="10">
        <f t="shared" si="9"/>
        <v>-0.10144927536231885</v>
      </c>
      <c r="F23" s="9">
        <f t="shared" si="1"/>
        <v>0</v>
      </c>
      <c r="G23" s="28">
        <f t="shared" si="2"/>
        <v>0.93548387096774188</v>
      </c>
      <c r="H23" s="28">
        <f t="shared" si="3"/>
        <v>0.17241379310344829</v>
      </c>
      <c r="I23" s="28">
        <f t="shared" si="4"/>
        <v>0.20689655172413793</v>
      </c>
      <c r="J23" s="28">
        <f t="shared" si="5"/>
        <v>0.62068965517241381</v>
      </c>
      <c r="K23" s="28">
        <f t="shared" si="10"/>
        <v>0.20746247720577921</v>
      </c>
      <c r="L23" s="10">
        <f t="shared" si="6"/>
        <v>6.8750000000000006E-2</v>
      </c>
      <c r="M23" s="10">
        <f t="shared" si="7"/>
        <v>2.3698884758364312E-2</v>
      </c>
      <c r="N23" s="10">
        <f t="shared" si="8"/>
        <v>6.0687732342007437E-2</v>
      </c>
    </row>
    <row r="24" spans="2:14" x14ac:dyDescent="0.2">
      <c r="B24" s="11">
        <f t="shared" si="0"/>
        <v>2011</v>
      </c>
      <c r="C24" s="4">
        <f t="shared" si="0"/>
        <v>2</v>
      </c>
      <c r="D24" s="10">
        <f t="shared" si="9"/>
        <v>1.6949152542372881E-2</v>
      </c>
      <c r="E24" s="10">
        <f t="shared" si="9"/>
        <v>-1.6129032258064516E-2</v>
      </c>
      <c r="F24" s="9">
        <f t="shared" si="1"/>
        <v>1.5</v>
      </c>
      <c r="G24" s="28">
        <f t="shared" si="2"/>
        <v>0.77049180327868849</v>
      </c>
      <c r="H24" s="28">
        <f t="shared" si="3"/>
        <v>0.1702127659574468</v>
      </c>
      <c r="I24" s="28">
        <f t="shared" si="4"/>
        <v>0.25531914893617019</v>
      </c>
      <c r="J24" s="28">
        <f t="shared" si="5"/>
        <v>0.57446808510638303</v>
      </c>
      <c r="K24" s="28">
        <f t="shared" si="10"/>
        <v>0.71686802973977692</v>
      </c>
      <c r="L24" s="10">
        <f t="shared" si="6"/>
        <v>6.6568327604406313E-2</v>
      </c>
      <c r="M24" s="10">
        <f t="shared" si="7"/>
        <v>2.2951795815627792E-2</v>
      </c>
      <c r="N24" s="10">
        <f t="shared" si="8"/>
        <v>5.3008363331258287E-2</v>
      </c>
    </row>
    <row r="25" spans="2:14" x14ac:dyDescent="0.2">
      <c r="B25" s="11">
        <f t="shared" si="0"/>
        <v>2012</v>
      </c>
      <c r="C25" s="4">
        <f t="shared" si="0"/>
        <v>2</v>
      </c>
      <c r="D25" s="10">
        <f t="shared" si="9"/>
        <v>-0.05</v>
      </c>
      <c r="E25" s="10">
        <f t="shared" si="9"/>
        <v>-3.2786885245901641E-2</v>
      </c>
      <c r="F25" s="9">
        <f t="shared" si="1"/>
        <v>0</v>
      </c>
      <c r="G25" s="28">
        <f t="shared" si="2"/>
        <v>0.9152542372881356</v>
      </c>
      <c r="H25" s="28">
        <f t="shared" si="3"/>
        <v>0.18518518518518517</v>
      </c>
      <c r="I25" s="28">
        <f t="shared" si="4"/>
        <v>0.22222222222222221</v>
      </c>
      <c r="J25" s="28">
        <f t="shared" si="5"/>
        <v>0.59259259259259256</v>
      </c>
      <c r="K25" s="28">
        <f t="shared" si="10"/>
        <v>-0.37032776680109347</v>
      </c>
      <c r="L25" s="10">
        <f t="shared" si="6"/>
        <v>7.3309119044037058E-2</v>
      </c>
      <c r="M25" s="10">
        <f t="shared" si="7"/>
        <v>2.3039394786047412E-2</v>
      </c>
      <c r="N25" s="10">
        <f t="shared" si="8"/>
        <v>5.2848760987771068E-2</v>
      </c>
    </row>
    <row r="26" spans="2:14" x14ac:dyDescent="0.2">
      <c r="B26" s="11">
        <f t="shared" si="0"/>
        <v>2013</v>
      </c>
      <c r="C26" s="4">
        <f t="shared" si="0"/>
        <v>2</v>
      </c>
      <c r="D26" s="10">
        <f t="shared" si="9"/>
        <v>0</v>
      </c>
      <c r="E26" s="10">
        <f t="shared" si="9"/>
        <v>3.3898305084745763E-2</v>
      </c>
      <c r="F26" s="9">
        <f t="shared" si="1"/>
        <v>1</v>
      </c>
      <c r="G26" s="28">
        <f t="shared" si="2"/>
        <v>0.91803278688524592</v>
      </c>
      <c r="H26" s="28">
        <f t="shared" si="3"/>
        <v>0.21428571428571427</v>
      </c>
      <c r="I26" s="28">
        <f t="shared" si="4"/>
        <v>0.19642857142857142</v>
      </c>
      <c r="J26" s="28">
        <f t="shared" si="5"/>
        <v>0.5892857142857143</v>
      </c>
      <c r="K26" s="28">
        <f t="shared" si="10"/>
        <v>-0.18659330739968621</v>
      </c>
      <c r="L26" s="10">
        <f t="shared" si="6"/>
        <v>8.1406716516500652E-2</v>
      </c>
      <c r="M26" s="10">
        <f t="shared" si="7"/>
        <v>2.0979205749464953E-2</v>
      </c>
      <c r="N26" s="10">
        <f t="shared" si="8"/>
        <v>4.4996961450048882E-2</v>
      </c>
    </row>
    <row r="27" spans="2:14" x14ac:dyDescent="0.2">
      <c r="B27" s="11">
        <f t="shared" si="0"/>
        <v>2014</v>
      </c>
      <c r="C27" s="4">
        <f t="shared" si="0"/>
        <v>2</v>
      </c>
      <c r="D27" s="10">
        <f t="shared" si="9"/>
        <v>3.5087719298245612E-2</v>
      </c>
      <c r="E27" s="10">
        <f t="shared" si="9"/>
        <v>9.8360655737704916E-2</v>
      </c>
      <c r="F27" s="9">
        <f t="shared" si="1"/>
        <v>1</v>
      </c>
      <c r="G27" s="28">
        <f t="shared" si="2"/>
        <v>1</v>
      </c>
      <c r="H27" s="28">
        <f t="shared" si="3"/>
        <v>0.29850746268656714</v>
      </c>
      <c r="I27" s="28">
        <f t="shared" si="4"/>
        <v>0.19402985074626866</v>
      </c>
      <c r="J27" s="28">
        <f t="shared" si="5"/>
        <v>0.5074626865671642</v>
      </c>
      <c r="K27" s="28">
        <f t="shared" si="10"/>
        <v>0.26097180754088833</v>
      </c>
      <c r="L27" s="10">
        <f t="shared" si="6"/>
        <v>6.1729947196379177E-2</v>
      </c>
      <c r="M27" s="10">
        <f t="shared" si="7"/>
        <v>1.8837482189254882E-2</v>
      </c>
      <c r="N27" s="10">
        <f t="shared" si="8"/>
        <v>6.1122286480596762E-2</v>
      </c>
    </row>
    <row r="28" spans="2:14" x14ac:dyDescent="0.2">
      <c r="B28" s="11">
        <f t="shared" si="0"/>
        <v>2015</v>
      </c>
      <c r="C28" s="4">
        <f t="shared" si="0"/>
        <v>2</v>
      </c>
      <c r="D28" s="10">
        <f t="shared" si="9"/>
        <v>3.3898305084745763E-2</v>
      </c>
      <c r="E28" s="10">
        <f t="shared" si="9"/>
        <v>2.9850746268656716E-2</v>
      </c>
      <c r="F28" s="9">
        <f t="shared" si="1"/>
        <v>2</v>
      </c>
      <c r="G28" s="28">
        <f t="shared" si="2"/>
        <v>1</v>
      </c>
      <c r="H28" s="28">
        <f t="shared" si="3"/>
        <v>0.27536231884057971</v>
      </c>
      <c r="I28" s="28">
        <f t="shared" si="4"/>
        <v>0.13043478260869565</v>
      </c>
      <c r="J28" s="28">
        <f t="shared" si="5"/>
        <v>0.59420289855072461</v>
      </c>
      <c r="K28" s="28">
        <f t="shared" si="10"/>
        <v>7.4029838236526702E-2</v>
      </c>
      <c r="L28" s="10">
        <f t="shared" si="6"/>
        <v>6.0733168152642569E-2</v>
      </c>
      <c r="M28" s="10">
        <f t="shared" si="7"/>
        <v>1.9958249604932008E-2</v>
      </c>
      <c r="N28" s="10">
        <f t="shared" si="8"/>
        <v>5.3807284858653451E-2</v>
      </c>
    </row>
    <row r="29" spans="2:14" x14ac:dyDescent="0.2">
      <c r="B29" s="11">
        <f t="shared" si="0"/>
        <v>2016</v>
      </c>
      <c r="C29" s="4">
        <f t="shared" si="0"/>
        <v>2</v>
      </c>
      <c r="D29" s="10">
        <f t="shared" si="9"/>
        <v>4.9180327868852458E-2</v>
      </c>
      <c r="E29" s="10">
        <f t="shared" si="9"/>
        <v>1.4492753623188406E-2</v>
      </c>
      <c r="F29" s="9">
        <f t="shared" si="1"/>
        <v>1.5</v>
      </c>
      <c r="G29" s="28">
        <f t="shared" si="2"/>
        <v>1.2</v>
      </c>
      <c r="H29" s="28">
        <f t="shared" si="3"/>
        <v>9.5238095238095233E-2</v>
      </c>
      <c r="I29" s="28">
        <f t="shared" si="4"/>
        <v>0.27380952380952384</v>
      </c>
      <c r="J29" s="28">
        <f t="shared" si="5"/>
        <v>0.63095238095238093</v>
      </c>
      <c r="K29" s="28">
        <f t="shared" si="10"/>
        <v>-0.18247263788360615</v>
      </c>
      <c r="L29" s="10">
        <f t="shared" si="6"/>
        <v>6.130679648720886E-2</v>
      </c>
      <c r="M29" s="10">
        <f t="shared" si="7"/>
        <v>2.2265177548682704E-2</v>
      </c>
      <c r="N29" s="10">
        <f t="shared" si="8"/>
        <v>5.4911225658648338E-2</v>
      </c>
    </row>
    <row r="30" spans="2:14" x14ac:dyDescent="0.2">
      <c r="B30" s="11">
        <f t="shared" si="0"/>
        <v>2017</v>
      </c>
      <c r="C30" s="4">
        <f t="shared" si="0"/>
        <v>2</v>
      </c>
      <c r="D30" s="10">
        <f t="shared" si="9"/>
        <v>4.6875E-2</v>
      </c>
      <c r="E30" s="10">
        <f t="shared" si="9"/>
        <v>1.4285714285714285E-2</v>
      </c>
      <c r="F30" s="9">
        <f t="shared" si="1"/>
        <v>4</v>
      </c>
      <c r="G30" s="28">
        <f t="shared" si="2"/>
        <v>1</v>
      </c>
      <c r="H30" s="28">
        <f t="shared" si="3"/>
        <v>0.352112676056338</v>
      </c>
      <c r="I30" s="28">
        <f t="shared" si="4"/>
        <v>0.21126760563380281</v>
      </c>
      <c r="J30" s="28">
        <f t="shared" si="5"/>
        <v>0.43661971830985913</v>
      </c>
      <c r="K30" s="28">
        <f t="shared" si="10"/>
        <v>0.44368079419625811</v>
      </c>
      <c r="L30" s="10">
        <f t="shared" si="6"/>
        <v>5.7755884686590847E-2</v>
      </c>
      <c r="M30" s="10">
        <f t="shared" si="7"/>
        <v>2.0050912457021952E-2</v>
      </c>
      <c r="N30" s="10">
        <f t="shared" si="8"/>
        <v>4.9061094948426344E-2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6.855468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5703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71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43</v>
      </c>
      <c r="B5" s="11">
        <v>2007</v>
      </c>
      <c r="C5" s="4">
        <v>1</v>
      </c>
      <c r="D5" s="4">
        <v>51</v>
      </c>
      <c r="E5" s="4">
        <v>36</v>
      </c>
      <c r="F5" s="4">
        <v>0</v>
      </c>
      <c r="G5" s="4">
        <v>26</v>
      </c>
      <c r="H5" s="4">
        <v>11</v>
      </c>
      <c r="I5" s="4">
        <v>6</v>
      </c>
      <c r="J5" s="4">
        <v>9</v>
      </c>
      <c r="K5" s="5">
        <v>63515</v>
      </c>
      <c r="L5" s="5">
        <v>4388</v>
      </c>
      <c r="M5" s="5">
        <v>2600</v>
      </c>
      <c r="N5" s="5">
        <v>2280</v>
      </c>
    </row>
    <row r="6" spans="1:14" x14ac:dyDescent="0.2">
      <c r="A6" t="s">
        <v>43</v>
      </c>
      <c r="B6" s="11">
        <v>2008</v>
      </c>
      <c r="C6" s="4">
        <v>1</v>
      </c>
      <c r="D6" s="4">
        <v>47</v>
      </c>
      <c r="E6" s="4">
        <v>42</v>
      </c>
      <c r="F6" s="4">
        <v>14</v>
      </c>
      <c r="G6" s="4">
        <v>33</v>
      </c>
      <c r="H6" s="4">
        <v>22</v>
      </c>
      <c r="I6" s="4">
        <v>3</v>
      </c>
      <c r="J6" s="4">
        <v>8</v>
      </c>
      <c r="K6" s="5">
        <v>67008</v>
      </c>
      <c r="L6" s="5">
        <v>0</v>
      </c>
      <c r="M6" s="5">
        <v>0</v>
      </c>
      <c r="N6" s="5">
        <v>0</v>
      </c>
    </row>
    <row r="7" spans="1:14" x14ac:dyDescent="0.2">
      <c r="A7" t="s">
        <v>43</v>
      </c>
      <c r="B7" s="11">
        <v>2009</v>
      </c>
      <c r="C7" s="4">
        <v>1</v>
      </c>
      <c r="D7" s="4">
        <v>46</v>
      </c>
      <c r="E7" s="4">
        <v>30</v>
      </c>
      <c r="F7" s="4">
        <v>3</v>
      </c>
      <c r="G7" s="4">
        <v>16</v>
      </c>
      <c r="H7" s="4">
        <v>12</v>
      </c>
      <c r="I7" s="4">
        <v>3</v>
      </c>
      <c r="J7" s="4">
        <v>1</v>
      </c>
      <c r="K7" s="5">
        <v>83190</v>
      </c>
      <c r="L7" s="5">
        <v>2500</v>
      </c>
      <c r="M7" s="5">
        <v>0</v>
      </c>
      <c r="N7" s="5">
        <v>1182</v>
      </c>
    </row>
    <row r="8" spans="1:14" x14ac:dyDescent="0.2">
      <c r="A8" t="s">
        <v>43</v>
      </c>
      <c r="B8" s="11">
        <v>2010</v>
      </c>
      <c r="C8" s="4">
        <v>1</v>
      </c>
      <c r="D8" s="4">
        <v>49</v>
      </c>
      <c r="E8" s="4">
        <v>30</v>
      </c>
      <c r="F8" s="4">
        <v>0</v>
      </c>
      <c r="G8" s="4">
        <v>27</v>
      </c>
      <c r="H8" s="4">
        <v>7</v>
      </c>
      <c r="I8" s="4">
        <v>8</v>
      </c>
      <c r="J8" s="4">
        <v>12</v>
      </c>
      <c r="K8" s="5">
        <v>87488</v>
      </c>
      <c r="L8" s="5">
        <v>600</v>
      </c>
      <c r="M8" s="5">
        <v>100</v>
      </c>
      <c r="N8" s="5">
        <v>849</v>
      </c>
    </row>
    <row r="9" spans="1:14" x14ac:dyDescent="0.2">
      <c r="A9" t="s">
        <v>43</v>
      </c>
      <c r="B9" s="11">
        <v>2011</v>
      </c>
      <c r="C9" s="4">
        <v>1</v>
      </c>
      <c r="D9" s="4">
        <v>44</v>
      </c>
      <c r="E9" s="4">
        <v>29</v>
      </c>
      <c r="F9" s="4">
        <v>0</v>
      </c>
      <c r="G9" s="4">
        <v>25</v>
      </c>
      <c r="H9" s="4">
        <v>8</v>
      </c>
      <c r="I9" s="4">
        <v>7</v>
      </c>
      <c r="J9" s="4">
        <v>10</v>
      </c>
      <c r="K9" s="5">
        <v>98821</v>
      </c>
      <c r="L9" s="5">
        <v>9287</v>
      </c>
      <c r="M9" s="5">
        <v>2675</v>
      </c>
      <c r="N9" s="5">
        <v>5968</v>
      </c>
    </row>
    <row r="10" spans="1:14" x14ac:dyDescent="0.2">
      <c r="A10" t="s">
        <v>43</v>
      </c>
      <c r="B10" s="11">
        <v>2012</v>
      </c>
      <c r="C10" s="4">
        <v>1</v>
      </c>
      <c r="D10" s="4">
        <v>46</v>
      </c>
      <c r="E10" s="4">
        <v>25</v>
      </c>
      <c r="F10" s="4">
        <v>2</v>
      </c>
      <c r="G10" s="4">
        <v>13</v>
      </c>
      <c r="H10" s="4">
        <v>2</v>
      </c>
      <c r="I10" s="4">
        <v>2</v>
      </c>
      <c r="J10" s="4">
        <v>9</v>
      </c>
      <c r="K10" s="5">
        <v>95705</v>
      </c>
      <c r="L10" s="5">
        <v>9420</v>
      </c>
      <c r="M10" s="5">
        <v>2393</v>
      </c>
      <c r="N10" s="5">
        <v>6285</v>
      </c>
    </row>
    <row r="11" spans="1:14" x14ac:dyDescent="0.2">
      <c r="A11" t="s">
        <v>43</v>
      </c>
      <c r="B11" s="11">
        <v>2013</v>
      </c>
      <c r="C11" s="4">
        <v>1</v>
      </c>
      <c r="D11" s="4">
        <v>44</v>
      </c>
      <c r="E11" s="4">
        <v>23</v>
      </c>
      <c r="F11" s="4">
        <v>0</v>
      </c>
      <c r="G11" s="4">
        <v>15</v>
      </c>
      <c r="H11" s="4">
        <v>0</v>
      </c>
      <c r="I11" s="4">
        <v>4</v>
      </c>
      <c r="J11" s="4">
        <v>11</v>
      </c>
      <c r="K11" s="5">
        <v>106095</v>
      </c>
      <c r="L11" s="5">
        <v>5297</v>
      </c>
      <c r="M11" s="5">
        <v>1944</v>
      </c>
      <c r="N11" s="5">
        <v>6741</v>
      </c>
    </row>
    <row r="12" spans="1:14" x14ac:dyDescent="0.2">
      <c r="A12" t="s">
        <v>43</v>
      </c>
      <c r="B12" s="11">
        <v>2014</v>
      </c>
      <c r="C12" s="4">
        <v>1</v>
      </c>
      <c r="D12" s="4">
        <v>41</v>
      </c>
      <c r="E12" s="4">
        <v>22</v>
      </c>
      <c r="F12" s="4">
        <v>0</v>
      </c>
      <c r="G12" s="4">
        <v>15</v>
      </c>
      <c r="H12" s="4">
        <v>2</v>
      </c>
      <c r="I12" s="4">
        <v>2</v>
      </c>
      <c r="J12" s="4">
        <v>11</v>
      </c>
      <c r="K12" s="5">
        <v>107165</v>
      </c>
      <c r="L12" s="5">
        <v>10877</v>
      </c>
      <c r="M12" s="5">
        <v>2273</v>
      </c>
      <c r="N12" s="5">
        <v>10101</v>
      </c>
    </row>
    <row r="13" spans="1:14" x14ac:dyDescent="0.2">
      <c r="A13" t="s">
        <v>43</v>
      </c>
      <c r="B13" s="11">
        <v>2015</v>
      </c>
      <c r="C13" s="4">
        <v>1</v>
      </c>
      <c r="D13" s="4">
        <v>43</v>
      </c>
      <c r="E13" s="4">
        <v>22</v>
      </c>
      <c r="F13" s="4">
        <v>0</v>
      </c>
      <c r="G13" s="4">
        <v>19</v>
      </c>
      <c r="H13" s="4">
        <v>3</v>
      </c>
      <c r="I13" s="4">
        <v>2</v>
      </c>
      <c r="J13" s="4">
        <v>14</v>
      </c>
      <c r="K13" s="5">
        <v>81679</v>
      </c>
      <c r="L13" s="5">
        <v>6286</v>
      </c>
      <c r="M13" s="5">
        <v>1419</v>
      </c>
      <c r="N13" s="5">
        <v>5679</v>
      </c>
    </row>
    <row r="14" spans="1:14" x14ac:dyDescent="0.2">
      <c r="A14" t="s">
        <v>43</v>
      </c>
      <c r="B14" s="11">
        <v>2016</v>
      </c>
      <c r="C14" s="4">
        <v>1</v>
      </c>
      <c r="D14" s="4">
        <v>43</v>
      </c>
      <c r="E14" s="4">
        <v>14</v>
      </c>
      <c r="F14" s="4">
        <v>0</v>
      </c>
      <c r="G14" s="4">
        <v>13</v>
      </c>
      <c r="H14" s="4">
        <v>2</v>
      </c>
      <c r="I14" s="4">
        <v>3</v>
      </c>
      <c r="J14" s="4">
        <v>8</v>
      </c>
      <c r="K14" s="5">
        <v>49811</v>
      </c>
      <c r="L14" s="5">
        <v>2168</v>
      </c>
      <c r="M14" s="5">
        <v>491</v>
      </c>
      <c r="N14" s="5">
        <v>1897</v>
      </c>
    </row>
    <row r="15" spans="1:14" x14ac:dyDescent="0.2">
      <c r="A15" t="s">
        <v>43</v>
      </c>
      <c r="B15" s="11">
        <v>2017</v>
      </c>
      <c r="C15" s="4">
        <v>1</v>
      </c>
      <c r="D15" s="4">
        <v>44</v>
      </c>
      <c r="E15" s="4">
        <v>13</v>
      </c>
      <c r="F15" s="4">
        <v>1</v>
      </c>
      <c r="G15" s="4">
        <v>16</v>
      </c>
      <c r="H15" s="4">
        <v>3</v>
      </c>
      <c r="I15" s="4">
        <v>1</v>
      </c>
      <c r="J15" s="4">
        <v>12</v>
      </c>
      <c r="K15" s="5">
        <v>47859</v>
      </c>
      <c r="L15" s="5">
        <v>4486</v>
      </c>
      <c r="M15" s="5">
        <v>1011</v>
      </c>
      <c r="N15" s="5">
        <v>3143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20</v>
      </c>
      <c r="K17" s="8">
        <f>SUM(K5:K15)</f>
        <v>888336</v>
      </c>
      <c r="L17" s="8">
        <f>SUM(L5:L15)</f>
        <v>55309</v>
      </c>
      <c r="M17" s="8">
        <f>SUM(M5:M15)</f>
        <v>14906</v>
      </c>
      <c r="N17" s="8">
        <f>SUM(N5:N15)</f>
        <v>44125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</v>
      </c>
      <c r="D20" s="4"/>
      <c r="E20" s="4"/>
      <c r="F20" s="9">
        <f t="shared" ref="F20:F30" si="1">IF(C5=0,"",IF(C5="","",(F5/C5)))</f>
        <v>0</v>
      </c>
      <c r="G20" s="28">
        <f t="shared" ref="G20:G30" si="2">IF(E5=0,"",IF(E5="","",(G5/E5)))</f>
        <v>0.72222222222222221</v>
      </c>
      <c r="H20" s="28">
        <f t="shared" ref="H20:H30" si="3">IF(G5=0,"",IF(G5="","",(H5/G5)))</f>
        <v>0.42307692307692307</v>
      </c>
      <c r="I20" s="28">
        <f t="shared" ref="I20:I30" si="4">IF(G5=0,"",IF(G5="","",(I5/G5)))</f>
        <v>0.23076923076923078</v>
      </c>
      <c r="J20" s="28">
        <f t="shared" ref="J20:J30" si="5">IF(G5=0,"",IF(G5="","",(J5/G5)))</f>
        <v>0.34615384615384615</v>
      </c>
      <c r="K20" s="5"/>
      <c r="L20" s="10">
        <f t="shared" ref="L20:L30" si="6">IF(K5=0,"",IF(K5="","",(L5/K5)))</f>
        <v>6.9086042667086511E-2</v>
      </c>
      <c r="M20" s="10">
        <f t="shared" ref="M20:M30" si="7">IF(K5=0,"",IF(K5="","",(M5/K5)))</f>
        <v>4.093521215460915E-2</v>
      </c>
      <c r="N20" s="10">
        <f t="shared" ref="N20:N30" si="8">IF(K5=0,"",IF(K5="","",(N5/K5)))</f>
        <v>3.5897032197118789E-2</v>
      </c>
    </row>
    <row r="21" spans="2:14" x14ac:dyDescent="0.2">
      <c r="B21" s="11">
        <f t="shared" si="0"/>
        <v>2008</v>
      </c>
      <c r="C21" s="4">
        <f t="shared" si="0"/>
        <v>1</v>
      </c>
      <c r="D21" s="10">
        <f t="shared" ref="D21:E30" si="9">IF(D5=0,"",IF(D5="","",((D6-D5)/D5)))</f>
        <v>-7.8431372549019607E-2</v>
      </c>
      <c r="E21" s="10">
        <f t="shared" si="9"/>
        <v>0.16666666666666666</v>
      </c>
      <c r="F21" s="9">
        <f t="shared" si="1"/>
        <v>14</v>
      </c>
      <c r="G21" s="28">
        <f t="shared" si="2"/>
        <v>0.7857142857142857</v>
      </c>
      <c r="H21" s="28">
        <f t="shared" si="3"/>
        <v>0.66666666666666663</v>
      </c>
      <c r="I21" s="28">
        <f t="shared" si="4"/>
        <v>9.0909090909090912E-2</v>
      </c>
      <c r="J21" s="28">
        <f t="shared" si="5"/>
        <v>0.24242424242424243</v>
      </c>
      <c r="K21" s="28">
        <f t="shared" ref="K21:K30" si="10">IF(K5=0,"",IF(K5="","",(K6-K5)/K5))</f>
        <v>5.4994883098480676E-2</v>
      </c>
      <c r="L21" s="10">
        <f t="shared" si="6"/>
        <v>0</v>
      </c>
      <c r="M21" s="10">
        <f t="shared" si="7"/>
        <v>0</v>
      </c>
      <c r="N21" s="10">
        <f t="shared" si="8"/>
        <v>0</v>
      </c>
    </row>
    <row r="22" spans="2:14" x14ac:dyDescent="0.2">
      <c r="B22" s="11">
        <f t="shared" si="0"/>
        <v>2009</v>
      </c>
      <c r="C22" s="4">
        <f t="shared" si="0"/>
        <v>1</v>
      </c>
      <c r="D22" s="10">
        <f t="shared" si="9"/>
        <v>-2.1276595744680851E-2</v>
      </c>
      <c r="E22" s="10">
        <f t="shared" si="9"/>
        <v>-0.2857142857142857</v>
      </c>
      <c r="F22" s="9">
        <f t="shared" si="1"/>
        <v>3</v>
      </c>
      <c r="G22" s="28">
        <f t="shared" si="2"/>
        <v>0.53333333333333333</v>
      </c>
      <c r="H22" s="28">
        <f t="shared" si="3"/>
        <v>0.75</v>
      </c>
      <c r="I22" s="28">
        <f t="shared" si="4"/>
        <v>0.1875</v>
      </c>
      <c r="J22" s="28">
        <f t="shared" si="5"/>
        <v>6.25E-2</v>
      </c>
      <c r="K22" s="28">
        <f t="shared" si="10"/>
        <v>0.24149355300859598</v>
      </c>
      <c r="L22" s="10">
        <f t="shared" si="6"/>
        <v>3.0051688904916458E-2</v>
      </c>
      <c r="M22" s="10">
        <f t="shared" si="7"/>
        <v>0</v>
      </c>
      <c r="N22" s="10">
        <f t="shared" si="8"/>
        <v>1.42084385142445E-2</v>
      </c>
    </row>
    <row r="23" spans="2:14" x14ac:dyDescent="0.2">
      <c r="B23" s="11">
        <f t="shared" si="0"/>
        <v>2010</v>
      </c>
      <c r="C23" s="4">
        <f t="shared" si="0"/>
        <v>1</v>
      </c>
      <c r="D23" s="10">
        <f t="shared" si="9"/>
        <v>6.5217391304347824E-2</v>
      </c>
      <c r="E23" s="10">
        <f t="shared" si="9"/>
        <v>0</v>
      </c>
      <c r="F23" s="9">
        <f t="shared" si="1"/>
        <v>0</v>
      </c>
      <c r="G23" s="28">
        <f t="shared" si="2"/>
        <v>0.9</v>
      </c>
      <c r="H23" s="28">
        <f t="shared" si="3"/>
        <v>0.25925925925925924</v>
      </c>
      <c r="I23" s="28">
        <f t="shared" si="4"/>
        <v>0.29629629629629628</v>
      </c>
      <c r="J23" s="28">
        <f t="shared" si="5"/>
        <v>0.44444444444444442</v>
      </c>
      <c r="K23" s="28">
        <f t="shared" si="10"/>
        <v>5.166486356533237E-2</v>
      </c>
      <c r="L23" s="10">
        <f t="shared" si="6"/>
        <v>6.8580833942940749E-3</v>
      </c>
      <c r="M23" s="10">
        <f t="shared" si="7"/>
        <v>1.1430138990490123E-3</v>
      </c>
      <c r="N23" s="10">
        <f t="shared" si="8"/>
        <v>9.704188002926115E-3</v>
      </c>
    </row>
    <row r="24" spans="2:14" x14ac:dyDescent="0.2">
      <c r="B24" s="11">
        <f t="shared" si="0"/>
        <v>2011</v>
      </c>
      <c r="C24" s="4">
        <f t="shared" si="0"/>
        <v>1</v>
      </c>
      <c r="D24" s="10">
        <f t="shared" si="9"/>
        <v>-0.10204081632653061</v>
      </c>
      <c r="E24" s="10">
        <f t="shared" si="9"/>
        <v>-3.3333333333333333E-2</v>
      </c>
      <c r="F24" s="9">
        <f t="shared" si="1"/>
        <v>0</v>
      </c>
      <c r="G24" s="28">
        <f t="shared" si="2"/>
        <v>0.86206896551724133</v>
      </c>
      <c r="H24" s="28">
        <f t="shared" si="3"/>
        <v>0.32</v>
      </c>
      <c r="I24" s="28">
        <f t="shared" si="4"/>
        <v>0.28000000000000003</v>
      </c>
      <c r="J24" s="28">
        <f t="shared" si="5"/>
        <v>0.4</v>
      </c>
      <c r="K24" s="28">
        <f t="shared" si="10"/>
        <v>0.12953776517922458</v>
      </c>
      <c r="L24" s="10">
        <f t="shared" si="6"/>
        <v>9.3978000627397015E-2</v>
      </c>
      <c r="M24" s="10">
        <f t="shared" si="7"/>
        <v>2.7069145222169376E-2</v>
      </c>
      <c r="N24" s="10">
        <f t="shared" si="8"/>
        <v>6.0392021938656761E-2</v>
      </c>
    </row>
    <row r="25" spans="2:14" x14ac:dyDescent="0.2">
      <c r="B25" s="11">
        <f t="shared" si="0"/>
        <v>2012</v>
      </c>
      <c r="C25" s="4">
        <f t="shared" si="0"/>
        <v>1</v>
      </c>
      <c r="D25" s="10">
        <f t="shared" si="9"/>
        <v>4.5454545454545456E-2</v>
      </c>
      <c r="E25" s="10">
        <f t="shared" si="9"/>
        <v>-0.13793103448275862</v>
      </c>
      <c r="F25" s="9">
        <f t="shared" si="1"/>
        <v>2</v>
      </c>
      <c r="G25" s="28">
        <f t="shared" si="2"/>
        <v>0.52</v>
      </c>
      <c r="H25" s="28">
        <f t="shared" si="3"/>
        <v>0.15384615384615385</v>
      </c>
      <c r="I25" s="28">
        <f t="shared" si="4"/>
        <v>0.15384615384615385</v>
      </c>
      <c r="J25" s="28">
        <f t="shared" si="5"/>
        <v>0.69230769230769229</v>
      </c>
      <c r="K25" s="28">
        <f t="shared" si="10"/>
        <v>-3.1531759443842906E-2</v>
      </c>
      <c r="L25" s="10">
        <f t="shared" si="6"/>
        <v>9.8427459380387647E-2</v>
      </c>
      <c r="M25" s="10">
        <f t="shared" si="7"/>
        <v>2.5003918290580428E-2</v>
      </c>
      <c r="N25" s="10">
        <f t="shared" si="8"/>
        <v>6.5670550127997496E-2</v>
      </c>
    </row>
    <row r="26" spans="2:14" x14ac:dyDescent="0.2">
      <c r="B26" s="11">
        <f t="shared" si="0"/>
        <v>2013</v>
      </c>
      <c r="C26" s="4">
        <f t="shared" si="0"/>
        <v>1</v>
      </c>
      <c r="D26" s="10">
        <f t="shared" si="9"/>
        <v>-4.3478260869565216E-2</v>
      </c>
      <c r="E26" s="10">
        <f t="shared" si="9"/>
        <v>-0.08</v>
      </c>
      <c r="F26" s="9">
        <f t="shared" si="1"/>
        <v>0</v>
      </c>
      <c r="G26" s="28">
        <f t="shared" si="2"/>
        <v>0.65217391304347827</v>
      </c>
      <c r="H26" s="28">
        <f t="shared" si="3"/>
        <v>0</v>
      </c>
      <c r="I26" s="28">
        <f t="shared" si="4"/>
        <v>0.26666666666666666</v>
      </c>
      <c r="J26" s="28">
        <f t="shared" si="5"/>
        <v>0.73333333333333328</v>
      </c>
      <c r="K26" s="28">
        <f t="shared" si="10"/>
        <v>0.10856277101509848</v>
      </c>
      <c r="L26" s="10">
        <f t="shared" si="6"/>
        <v>4.9926952259767191E-2</v>
      </c>
      <c r="M26" s="10">
        <f t="shared" si="7"/>
        <v>1.8323200904849426E-2</v>
      </c>
      <c r="N26" s="10">
        <f t="shared" si="8"/>
        <v>6.3537395730241766E-2</v>
      </c>
    </row>
    <row r="27" spans="2:14" x14ac:dyDescent="0.2">
      <c r="B27" s="11">
        <f t="shared" si="0"/>
        <v>2014</v>
      </c>
      <c r="C27" s="4">
        <f t="shared" si="0"/>
        <v>1</v>
      </c>
      <c r="D27" s="10">
        <f t="shared" si="9"/>
        <v>-6.8181818181818177E-2</v>
      </c>
      <c r="E27" s="10">
        <f t="shared" si="9"/>
        <v>-4.3478260869565216E-2</v>
      </c>
      <c r="F27" s="9">
        <f t="shared" si="1"/>
        <v>0</v>
      </c>
      <c r="G27" s="28">
        <f t="shared" si="2"/>
        <v>0.68181818181818177</v>
      </c>
      <c r="H27" s="28">
        <f t="shared" si="3"/>
        <v>0.13333333333333333</v>
      </c>
      <c r="I27" s="28">
        <f t="shared" si="4"/>
        <v>0.13333333333333333</v>
      </c>
      <c r="J27" s="28">
        <f t="shared" si="5"/>
        <v>0.73333333333333328</v>
      </c>
      <c r="K27" s="28">
        <f t="shared" si="10"/>
        <v>1.0085300909562184E-2</v>
      </c>
      <c r="L27" s="10">
        <f t="shared" si="6"/>
        <v>0.10149769047730135</v>
      </c>
      <c r="M27" s="10">
        <f t="shared" si="7"/>
        <v>2.1210283208136987E-2</v>
      </c>
      <c r="N27" s="10">
        <f t="shared" si="8"/>
        <v>9.4256520319134049E-2</v>
      </c>
    </row>
    <row r="28" spans="2:14" x14ac:dyDescent="0.2">
      <c r="B28" s="11">
        <f t="shared" si="0"/>
        <v>2015</v>
      </c>
      <c r="C28" s="4">
        <f t="shared" si="0"/>
        <v>1</v>
      </c>
      <c r="D28" s="10">
        <f t="shared" si="9"/>
        <v>4.878048780487805E-2</v>
      </c>
      <c r="E28" s="10">
        <f t="shared" si="9"/>
        <v>0</v>
      </c>
      <c r="F28" s="9">
        <f t="shared" si="1"/>
        <v>0</v>
      </c>
      <c r="G28" s="28">
        <f t="shared" si="2"/>
        <v>0.86363636363636365</v>
      </c>
      <c r="H28" s="28">
        <f t="shared" si="3"/>
        <v>0.15789473684210525</v>
      </c>
      <c r="I28" s="28">
        <f t="shared" si="4"/>
        <v>0.10526315789473684</v>
      </c>
      <c r="J28" s="28">
        <f t="shared" si="5"/>
        <v>0.73684210526315785</v>
      </c>
      <c r="K28" s="28">
        <f t="shared" si="10"/>
        <v>-0.2378201838286754</v>
      </c>
      <c r="L28" s="10">
        <f t="shared" si="6"/>
        <v>7.6959806070103692E-2</v>
      </c>
      <c r="M28" s="10">
        <f t="shared" si="7"/>
        <v>1.7372886543664836E-2</v>
      </c>
      <c r="N28" s="10">
        <f t="shared" si="8"/>
        <v>6.9528275321686109E-2</v>
      </c>
    </row>
    <row r="29" spans="2:14" x14ac:dyDescent="0.2">
      <c r="B29" s="11">
        <f t="shared" si="0"/>
        <v>2016</v>
      </c>
      <c r="C29" s="4">
        <f t="shared" si="0"/>
        <v>1</v>
      </c>
      <c r="D29" s="10">
        <f t="shared" si="9"/>
        <v>0</v>
      </c>
      <c r="E29" s="10">
        <f t="shared" si="9"/>
        <v>-0.36363636363636365</v>
      </c>
      <c r="F29" s="9">
        <f t="shared" si="1"/>
        <v>0</v>
      </c>
      <c r="G29" s="28">
        <f t="shared" si="2"/>
        <v>0.9285714285714286</v>
      </c>
      <c r="H29" s="28">
        <f t="shared" si="3"/>
        <v>0.15384615384615385</v>
      </c>
      <c r="I29" s="28">
        <f t="shared" si="4"/>
        <v>0.23076923076923078</v>
      </c>
      <c r="J29" s="28">
        <f t="shared" si="5"/>
        <v>0.61538461538461542</v>
      </c>
      <c r="K29" s="28">
        <f t="shared" si="10"/>
        <v>-0.39016148581642773</v>
      </c>
      <c r="L29" s="10">
        <f t="shared" si="6"/>
        <v>4.3524522695790088E-2</v>
      </c>
      <c r="M29" s="10">
        <f t="shared" si="7"/>
        <v>9.8572604444801346E-3</v>
      </c>
      <c r="N29" s="10">
        <f t="shared" si="8"/>
        <v>3.8083957358816325E-2</v>
      </c>
    </row>
    <row r="30" spans="2:14" x14ac:dyDescent="0.2">
      <c r="B30" s="11">
        <f t="shared" si="0"/>
        <v>2017</v>
      </c>
      <c r="C30" s="4">
        <f t="shared" si="0"/>
        <v>1</v>
      </c>
      <c r="D30" s="10">
        <f t="shared" si="9"/>
        <v>2.3255813953488372E-2</v>
      </c>
      <c r="E30" s="10">
        <f t="shared" si="9"/>
        <v>-7.1428571428571425E-2</v>
      </c>
      <c r="F30" s="9">
        <f t="shared" si="1"/>
        <v>1</v>
      </c>
      <c r="G30" s="28">
        <f t="shared" si="2"/>
        <v>1.2307692307692308</v>
      </c>
      <c r="H30" s="28">
        <f t="shared" si="3"/>
        <v>0.1875</v>
      </c>
      <c r="I30" s="28">
        <f t="shared" si="4"/>
        <v>6.25E-2</v>
      </c>
      <c r="J30" s="28">
        <f t="shared" si="5"/>
        <v>0.75</v>
      </c>
      <c r="K30" s="28">
        <f t="shared" si="10"/>
        <v>-3.9188131135692916E-2</v>
      </c>
      <c r="L30" s="10">
        <f t="shared" si="6"/>
        <v>9.3733676006602734E-2</v>
      </c>
      <c r="M30" s="10">
        <f t="shared" si="7"/>
        <v>2.1124553375540651E-2</v>
      </c>
      <c r="N30" s="10">
        <f t="shared" si="8"/>
        <v>6.5672078396957725E-2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5" sqref="B5:B15"/>
    </sheetView>
  </sheetViews>
  <sheetFormatPr defaultRowHeight="12.75" x14ac:dyDescent="0.2"/>
  <cols>
    <col min="1" max="1" width="12.855468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72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44</v>
      </c>
      <c r="B5" s="11">
        <v>2007</v>
      </c>
      <c r="C5" s="4">
        <v>1</v>
      </c>
      <c r="D5" s="4">
        <v>0</v>
      </c>
      <c r="E5" s="4">
        <v>0</v>
      </c>
      <c r="F5" s="4">
        <v>0</v>
      </c>
      <c r="G5" s="4">
        <v>56</v>
      </c>
      <c r="H5" s="4">
        <v>0</v>
      </c>
      <c r="I5" s="4">
        <v>0</v>
      </c>
      <c r="J5" s="4">
        <v>56</v>
      </c>
      <c r="K5" s="5">
        <v>0</v>
      </c>
      <c r="L5" s="5">
        <v>0</v>
      </c>
      <c r="M5" s="5">
        <v>0</v>
      </c>
      <c r="N5" s="5">
        <v>0</v>
      </c>
    </row>
    <row r="6" spans="1:14" x14ac:dyDescent="0.2">
      <c r="A6" t="s">
        <v>44</v>
      </c>
      <c r="B6" s="11">
        <v>2008</v>
      </c>
      <c r="C6" s="4">
        <v>1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5">
        <v>0</v>
      </c>
      <c r="L6" s="5">
        <v>0</v>
      </c>
      <c r="M6" s="5">
        <v>0</v>
      </c>
      <c r="N6" s="5">
        <v>0</v>
      </c>
    </row>
    <row r="7" spans="1:14" x14ac:dyDescent="0.2">
      <c r="A7" t="s">
        <v>44</v>
      </c>
      <c r="B7" s="11">
        <v>2009</v>
      </c>
      <c r="C7" s="4">
        <v>1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2">
      <c r="A8" t="s">
        <v>44</v>
      </c>
      <c r="B8" s="11">
        <v>2010</v>
      </c>
      <c r="C8" s="4">
        <v>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">
      <c r="A9" t="s">
        <v>44</v>
      </c>
      <c r="B9" s="11">
        <v>2011</v>
      </c>
      <c r="C9" s="4">
        <v>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5">
        <v>0</v>
      </c>
      <c r="L9" s="5">
        <v>0</v>
      </c>
      <c r="M9" s="5">
        <v>0</v>
      </c>
      <c r="N9" s="5">
        <v>0</v>
      </c>
    </row>
    <row r="10" spans="1:14" x14ac:dyDescent="0.2">
      <c r="A10" t="s">
        <v>44</v>
      </c>
      <c r="B10" s="11">
        <v>2012</v>
      </c>
      <c r="C10" s="4">
        <v>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5">
        <v>0</v>
      </c>
      <c r="L10" s="5">
        <v>0</v>
      </c>
      <c r="M10" s="5">
        <v>0</v>
      </c>
      <c r="N10" s="5">
        <v>1762</v>
      </c>
    </row>
    <row r="11" spans="1:14" x14ac:dyDescent="0.2">
      <c r="A11" t="s">
        <v>44</v>
      </c>
      <c r="B11" s="11">
        <v>2013</v>
      </c>
      <c r="C11" s="4">
        <v>1</v>
      </c>
      <c r="D11" s="4">
        <v>30</v>
      </c>
      <c r="E11" s="4">
        <v>45</v>
      </c>
      <c r="F11" s="4">
        <v>31</v>
      </c>
      <c r="G11" s="4">
        <v>45</v>
      </c>
      <c r="H11" s="4">
        <v>9</v>
      </c>
      <c r="I11" s="4">
        <v>6</v>
      </c>
      <c r="J11" s="4">
        <v>30</v>
      </c>
      <c r="K11" s="5">
        <v>31230</v>
      </c>
      <c r="L11" s="5">
        <v>4036</v>
      </c>
      <c r="M11" s="5">
        <v>0</v>
      </c>
      <c r="N11" s="5">
        <v>1245</v>
      </c>
    </row>
    <row r="12" spans="1:14" x14ac:dyDescent="0.2">
      <c r="A12" t="s">
        <v>44</v>
      </c>
      <c r="B12" s="11">
        <v>2014</v>
      </c>
      <c r="C12" s="4">
        <v>1</v>
      </c>
      <c r="D12" s="4">
        <v>30</v>
      </c>
      <c r="E12" s="4">
        <v>45</v>
      </c>
      <c r="F12" s="4">
        <v>0</v>
      </c>
      <c r="G12" s="4">
        <v>45</v>
      </c>
      <c r="H12" s="4">
        <v>9</v>
      </c>
      <c r="I12" s="4">
        <v>6</v>
      </c>
      <c r="J12" s="4">
        <v>30</v>
      </c>
      <c r="K12" s="5">
        <v>31230</v>
      </c>
      <c r="L12" s="5">
        <v>4036</v>
      </c>
      <c r="M12" s="5">
        <v>0</v>
      </c>
      <c r="N12" s="5">
        <v>1669</v>
      </c>
    </row>
    <row r="13" spans="1:14" x14ac:dyDescent="0.2">
      <c r="A13" t="s">
        <v>44</v>
      </c>
      <c r="B13" s="11">
        <v>2015</v>
      </c>
      <c r="C13" s="4">
        <v>1</v>
      </c>
      <c r="D13" s="4">
        <v>30</v>
      </c>
      <c r="E13" s="4">
        <v>45</v>
      </c>
      <c r="F13" s="4">
        <v>0</v>
      </c>
      <c r="G13" s="4">
        <v>45</v>
      </c>
      <c r="H13" s="4">
        <v>9</v>
      </c>
      <c r="I13" s="4">
        <v>6</v>
      </c>
      <c r="J13" s="4">
        <v>30</v>
      </c>
      <c r="K13" s="5">
        <v>31230</v>
      </c>
      <c r="L13" s="5">
        <v>4036</v>
      </c>
      <c r="M13" s="5">
        <v>0</v>
      </c>
      <c r="N13" s="5">
        <v>0</v>
      </c>
    </row>
    <row r="14" spans="1:14" x14ac:dyDescent="0.2">
      <c r="A14" t="s">
        <v>44</v>
      </c>
      <c r="B14" s="11">
        <v>2016</v>
      </c>
      <c r="C14" s="4">
        <v>1</v>
      </c>
      <c r="D14" s="4">
        <v>30</v>
      </c>
      <c r="E14" s="4">
        <v>45</v>
      </c>
      <c r="F14" s="4">
        <v>0</v>
      </c>
      <c r="G14" s="4">
        <v>45</v>
      </c>
      <c r="H14" s="4">
        <v>9</v>
      </c>
      <c r="I14" s="4">
        <v>6</v>
      </c>
      <c r="J14" s="4">
        <v>30</v>
      </c>
      <c r="K14" s="5">
        <v>31230</v>
      </c>
      <c r="L14" s="5">
        <v>4036</v>
      </c>
      <c r="M14" s="5">
        <v>0</v>
      </c>
      <c r="N14" s="5">
        <v>799</v>
      </c>
    </row>
    <row r="15" spans="1:14" x14ac:dyDescent="0.2">
      <c r="A15" t="s">
        <v>44</v>
      </c>
      <c r="B15" s="11">
        <v>2017</v>
      </c>
      <c r="C15" s="4">
        <v>1</v>
      </c>
      <c r="D15" s="4">
        <v>30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2324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31</v>
      </c>
      <c r="K17" s="8">
        <f>SUM(K5:K15)</f>
        <v>124920</v>
      </c>
      <c r="L17" s="8">
        <f>SUM(L5:L15)</f>
        <v>16144</v>
      </c>
      <c r="M17" s="8">
        <f>SUM(M5:M15)</f>
        <v>0</v>
      </c>
      <c r="N17" s="8">
        <f>SUM(N5:N15)</f>
        <v>7799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1</v>
      </c>
      <c r="D20" s="4"/>
      <c r="E20" s="4"/>
      <c r="F20" s="9">
        <f>IF(C5=0,"",IF(C5="","",(F5/C5)))</f>
        <v>0</v>
      </c>
      <c r="G20" s="28" t="str">
        <f>IF(E5=0,"",IF(E5="","",(G5/E5)))</f>
        <v/>
      </c>
      <c r="H20" s="28">
        <f>IF(G5=0,"",IF(G5="","",(H5/G5)))</f>
        <v>0</v>
      </c>
      <c r="I20" s="28">
        <f>IF(G5=0,"",IF(G5="","",(I5/G5)))</f>
        <v>0</v>
      </c>
      <c r="J20" s="28">
        <f>IF(G5=0,"",IF(G5="","",(J5/G5)))</f>
        <v>1</v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 x14ac:dyDescent="0.2">
      <c r="B21" s="11">
        <f>B6</f>
        <v>2008</v>
      </c>
      <c r="C21" s="4">
        <f>C6</f>
        <v>1</v>
      </c>
      <c r="D21" s="10" t="str">
        <f>IF(D5=0,"",IF(D5="","",((D6-D5)/D5)))</f>
        <v/>
      </c>
      <c r="E21" s="10" t="str">
        <f>IF(E5=0,"",IF(E5="","",((E6-E5)/E5)))</f>
        <v/>
      </c>
      <c r="F21" s="9">
        <f>IF(C6=0,"",IF(C6="","",(F6/C6)))</f>
        <v>0</v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 t="shared" ref="B22:C22" si="0">B7</f>
        <v>2009</v>
      </c>
      <c r="C22" s="4">
        <f t="shared" si="0"/>
        <v>1</v>
      </c>
      <c r="D22" s="10" t="str">
        <f>IF(D6=0,"",IF(D6="","",((D7-D6)/D6)))</f>
        <v/>
      </c>
      <c r="E22" s="10" t="str">
        <f>IF(E6=0,"",IF(E6="","",((E7-E6)/E6)))</f>
        <v/>
      </c>
      <c r="F22" s="9">
        <f>IF(C7=0,"",IF(C7="","",(F7/C7)))</f>
        <v>0</v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 x14ac:dyDescent="0.2">
      <c r="B23" s="11">
        <f t="shared" ref="B23:C23" si="1">B8</f>
        <v>2010</v>
      </c>
      <c r="C23" s="4">
        <f t="shared" si="1"/>
        <v>1</v>
      </c>
      <c r="D23" s="10" t="str">
        <f t="shared" ref="D23:E23" si="2">IF(D7=0,"",IF(D7="","",((D8-D7)/D7)))</f>
        <v/>
      </c>
      <c r="E23" s="10" t="str">
        <f t="shared" si="2"/>
        <v/>
      </c>
      <c r="F23" s="9">
        <f>IF(C8=0,"",IF(C8="","",(F8/C8)))</f>
        <v>0</v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 t="shared" ref="B24:C24" si="3">B9</f>
        <v>2011</v>
      </c>
      <c r="C24" s="4">
        <f t="shared" si="3"/>
        <v>1</v>
      </c>
      <c r="D24" s="10" t="str">
        <f t="shared" ref="D24:E24" si="4">IF(D8=0,"",IF(D8="","",((D9-D8)/D8)))</f>
        <v/>
      </c>
      <c r="E24" s="10" t="str">
        <f t="shared" si="4"/>
        <v/>
      </c>
      <c r="F24" s="9">
        <f>IF(C9=0,"",IF(C9="","",(F9/C9)))</f>
        <v>0</v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 x14ac:dyDescent="0.2">
      <c r="B25" s="11">
        <f t="shared" ref="B25:C30" si="5">B10</f>
        <v>2012</v>
      </c>
      <c r="C25" s="4">
        <f t="shared" si="5"/>
        <v>1</v>
      </c>
      <c r="D25" s="10" t="str">
        <f t="shared" ref="D25:E25" si="6">IF(D9=0,"",IF(D9="","",((D10-D9)/D9)))</f>
        <v/>
      </c>
      <c r="E25" s="10" t="str">
        <f t="shared" si="6"/>
        <v/>
      </c>
      <c r="F25" s="9">
        <f t="shared" ref="F25:F30" si="7">IF(C10=0,"",IF(C10="","",(F10/C10)))</f>
        <v>0</v>
      </c>
      <c r="G25" s="28" t="str">
        <f t="shared" ref="G25:G30" si="8">IF(E10=0,"",IF(E10="","",(G10/E10)))</f>
        <v/>
      </c>
      <c r="H25" s="28" t="str">
        <f t="shared" ref="H25:H30" si="9">IF(G10=0,"",IF(G10="","",(H10/G10)))</f>
        <v/>
      </c>
      <c r="I25" s="28" t="str">
        <f t="shared" ref="I25:I30" si="10">IF(G10=0,"",IF(G10="","",(I10/G10)))</f>
        <v/>
      </c>
      <c r="J25" s="28" t="str">
        <f t="shared" ref="J25:J30" si="11">IF(G10=0,"",IF(G10="","",(J10/G10)))</f>
        <v/>
      </c>
      <c r="K25" s="28" t="str">
        <f>IF(K9=0,"",IF(K9="","",(K10-K9)/K9))</f>
        <v/>
      </c>
      <c r="L25" s="10" t="str">
        <f t="shared" ref="L25:L30" si="12">IF(K10=0,"",IF(K10="","",(L10/K10)))</f>
        <v/>
      </c>
      <c r="M25" s="10" t="str">
        <f t="shared" ref="M25:M30" si="13">IF(K10=0,"",IF(K10="","",(M10/K10)))</f>
        <v/>
      </c>
      <c r="N25" s="10" t="str">
        <f t="shared" ref="N25:N30" si="14">IF(K10=0,"",IF(K10="","",(N10/K10)))</f>
        <v/>
      </c>
    </row>
    <row r="26" spans="2:14" x14ac:dyDescent="0.2">
      <c r="B26" s="11">
        <f t="shared" si="5"/>
        <v>2013</v>
      </c>
      <c r="C26" s="4">
        <f t="shared" si="5"/>
        <v>1</v>
      </c>
      <c r="D26" s="10" t="str">
        <f t="shared" ref="D26:E30" si="15">IF(D10=0,"",IF(D10="","",((D11-D10)/D10)))</f>
        <v/>
      </c>
      <c r="E26" s="10" t="str">
        <f t="shared" si="15"/>
        <v/>
      </c>
      <c r="F26" s="9">
        <f t="shared" si="7"/>
        <v>31</v>
      </c>
      <c r="G26" s="28">
        <f t="shared" si="8"/>
        <v>1</v>
      </c>
      <c r="H26" s="28">
        <f t="shared" si="9"/>
        <v>0.2</v>
      </c>
      <c r="I26" s="28">
        <f t="shared" si="10"/>
        <v>0.13333333333333333</v>
      </c>
      <c r="J26" s="28">
        <f t="shared" si="11"/>
        <v>0.66666666666666663</v>
      </c>
      <c r="K26" s="28" t="str">
        <f t="shared" ref="K26:K30" si="16">IF(K10=0,"",IF(K10="","",(K11-K10)/K10))</f>
        <v/>
      </c>
      <c r="L26" s="10">
        <f t="shared" si="12"/>
        <v>0.12923471021453731</v>
      </c>
      <c r="M26" s="10">
        <f t="shared" si="13"/>
        <v>0</v>
      </c>
      <c r="N26" s="10">
        <f t="shared" si="14"/>
        <v>3.9865513928914506E-2</v>
      </c>
    </row>
    <row r="27" spans="2:14" x14ac:dyDescent="0.2">
      <c r="B27" s="11">
        <f t="shared" si="5"/>
        <v>2014</v>
      </c>
      <c r="C27" s="4">
        <f t="shared" si="5"/>
        <v>1</v>
      </c>
      <c r="D27" s="10">
        <f t="shared" si="15"/>
        <v>0</v>
      </c>
      <c r="E27" s="10">
        <f t="shared" si="15"/>
        <v>0</v>
      </c>
      <c r="F27" s="9">
        <f t="shared" si="7"/>
        <v>0</v>
      </c>
      <c r="G27" s="28">
        <f t="shared" si="8"/>
        <v>1</v>
      </c>
      <c r="H27" s="28">
        <f t="shared" si="9"/>
        <v>0.2</v>
      </c>
      <c r="I27" s="28">
        <f t="shared" si="10"/>
        <v>0.13333333333333333</v>
      </c>
      <c r="J27" s="28">
        <f t="shared" si="11"/>
        <v>0.66666666666666663</v>
      </c>
      <c r="K27" s="28">
        <f t="shared" si="16"/>
        <v>0</v>
      </c>
      <c r="L27" s="10">
        <f t="shared" si="12"/>
        <v>0.12923471021453731</v>
      </c>
      <c r="M27" s="10">
        <f t="shared" si="13"/>
        <v>0</v>
      </c>
      <c r="N27" s="10">
        <f t="shared" si="14"/>
        <v>5.3442203009926352E-2</v>
      </c>
    </row>
    <row r="28" spans="2:14" x14ac:dyDescent="0.2">
      <c r="B28" s="11">
        <f t="shared" si="5"/>
        <v>2015</v>
      </c>
      <c r="C28" s="4">
        <f t="shared" si="5"/>
        <v>1</v>
      </c>
      <c r="D28" s="10">
        <f t="shared" si="15"/>
        <v>0</v>
      </c>
      <c r="E28" s="10">
        <f t="shared" si="15"/>
        <v>0</v>
      </c>
      <c r="F28" s="9">
        <f t="shared" si="7"/>
        <v>0</v>
      </c>
      <c r="G28" s="28">
        <f t="shared" si="8"/>
        <v>1</v>
      </c>
      <c r="H28" s="28">
        <f t="shared" si="9"/>
        <v>0.2</v>
      </c>
      <c r="I28" s="28">
        <f t="shared" si="10"/>
        <v>0.13333333333333333</v>
      </c>
      <c r="J28" s="28">
        <f t="shared" si="11"/>
        <v>0.66666666666666663</v>
      </c>
      <c r="K28" s="28">
        <f t="shared" si="16"/>
        <v>0</v>
      </c>
      <c r="L28" s="10">
        <f t="shared" si="12"/>
        <v>0.12923471021453731</v>
      </c>
      <c r="M28" s="10">
        <f t="shared" si="13"/>
        <v>0</v>
      </c>
      <c r="N28" s="10">
        <f t="shared" si="14"/>
        <v>0</v>
      </c>
    </row>
    <row r="29" spans="2:14" x14ac:dyDescent="0.2">
      <c r="B29" s="11">
        <f t="shared" si="5"/>
        <v>2016</v>
      </c>
      <c r="C29" s="4">
        <f t="shared" si="5"/>
        <v>1</v>
      </c>
      <c r="D29" s="10">
        <f t="shared" si="15"/>
        <v>0</v>
      </c>
      <c r="E29" s="10">
        <f t="shared" si="15"/>
        <v>0</v>
      </c>
      <c r="F29" s="9">
        <f t="shared" si="7"/>
        <v>0</v>
      </c>
      <c r="G29" s="28">
        <f t="shared" si="8"/>
        <v>1</v>
      </c>
      <c r="H29" s="28">
        <f t="shared" si="9"/>
        <v>0.2</v>
      </c>
      <c r="I29" s="28">
        <f t="shared" si="10"/>
        <v>0.13333333333333333</v>
      </c>
      <c r="J29" s="28">
        <f t="shared" si="11"/>
        <v>0.66666666666666663</v>
      </c>
      <c r="K29" s="28">
        <f t="shared" si="16"/>
        <v>0</v>
      </c>
      <c r="L29" s="10">
        <f t="shared" si="12"/>
        <v>0.12923471021453731</v>
      </c>
      <c r="M29" s="10">
        <f t="shared" si="13"/>
        <v>0</v>
      </c>
      <c r="N29" s="10">
        <f t="shared" si="14"/>
        <v>2.5584373999359589E-2</v>
      </c>
    </row>
    <row r="30" spans="2:14" x14ac:dyDescent="0.2">
      <c r="B30" s="11">
        <f t="shared" si="5"/>
        <v>2017</v>
      </c>
      <c r="C30" s="4">
        <f t="shared" si="5"/>
        <v>1</v>
      </c>
      <c r="D30" s="10">
        <f t="shared" si="15"/>
        <v>0</v>
      </c>
      <c r="E30" s="10">
        <f t="shared" si="15"/>
        <v>-1</v>
      </c>
      <c r="F30" s="9">
        <f t="shared" si="7"/>
        <v>0</v>
      </c>
      <c r="G30" s="28" t="str">
        <f t="shared" si="8"/>
        <v/>
      </c>
      <c r="H30" s="28" t="str">
        <f t="shared" si="9"/>
        <v/>
      </c>
      <c r="I30" s="28" t="str">
        <f t="shared" si="10"/>
        <v/>
      </c>
      <c r="J30" s="28" t="str">
        <f t="shared" si="11"/>
        <v/>
      </c>
      <c r="K30" s="28">
        <f t="shared" si="16"/>
        <v>-1</v>
      </c>
      <c r="L30" s="10" t="str">
        <f t="shared" si="12"/>
        <v/>
      </c>
      <c r="M30" s="10" t="str">
        <f t="shared" si="13"/>
        <v/>
      </c>
      <c r="N30" s="10" t="str">
        <f t="shared" si="14"/>
        <v/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20.5703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120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106</v>
      </c>
      <c r="B5" s="11">
        <v>2007</v>
      </c>
      <c r="C5" s="4">
        <v>1</v>
      </c>
      <c r="D5" s="4">
        <v>9</v>
      </c>
      <c r="E5" s="4">
        <v>8</v>
      </c>
      <c r="F5" s="4">
        <v>0</v>
      </c>
      <c r="G5" s="4">
        <v>6</v>
      </c>
      <c r="H5" s="4">
        <v>0</v>
      </c>
      <c r="I5" s="4">
        <v>0</v>
      </c>
      <c r="J5" s="4">
        <v>6</v>
      </c>
      <c r="K5" s="5">
        <v>0</v>
      </c>
      <c r="L5" s="5">
        <v>0</v>
      </c>
      <c r="M5" s="5">
        <v>0</v>
      </c>
      <c r="N5" s="5">
        <v>0</v>
      </c>
    </row>
    <row r="6" spans="1:14" x14ac:dyDescent="0.2">
      <c r="A6" t="s">
        <v>106</v>
      </c>
      <c r="B6" s="11">
        <v>2008</v>
      </c>
      <c r="C6" s="4">
        <v>1</v>
      </c>
      <c r="D6" s="4">
        <v>9</v>
      </c>
      <c r="E6" s="4">
        <v>10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5">
        <v>0</v>
      </c>
      <c r="L6" s="5">
        <v>0</v>
      </c>
      <c r="M6" s="5">
        <v>0</v>
      </c>
      <c r="N6" s="5">
        <v>0</v>
      </c>
    </row>
    <row r="7" spans="1:14" x14ac:dyDescent="0.2">
      <c r="B7" s="11">
        <v>2009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 x14ac:dyDescent="0.2">
      <c r="B8" s="11">
        <v>2010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 x14ac:dyDescent="0.2">
      <c r="B9" s="11">
        <v>2011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 x14ac:dyDescent="0.2">
      <c r="B10" s="11">
        <v>2012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 x14ac:dyDescent="0.2">
      <c r="B11" s="11">
        <v>2013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 x14ac:dyDescent="0.2">
      <c r="B12" s="11">
        <v>2014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 x14ac:dyDescent="0.2">
      <c r="B13" s="11">
        <v>2015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</row>
    <row r="14" spans="1:14" x14ac:dyDescent="0.2">
      <c r="A14" t="s">
        <v>106</v>
      </c>
      <c r="B14" s="11">
        <v>2016</v>
      </c>
      <c r="C14" s="4">
        <v>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">
      <c r="A15" t="s">
        <v>106</v>
      </c>
      <c r="B15" s="11">
        <v>2017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779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0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779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1</v>
      </c>
      <c r="D20" s="4"/>
      <c r="E20" s="4"/>
      <c r="F20" s="9">
        <f>IF(C5=0,"",IF(C5="","",(F5/C5)))</f>
        <v>0</v>
      </c>
      <c r="G20" s="28">
        <f>IF(E5=0,"",IF(E5="","",(G5/E5)))</f>
        <v>0.75</v>
      </c>
      <c r="H20" s="28">
        <f>IF(G5=0,"",IF(G5="","",(H5/G5)))</f>
        <v>0</v>
      </c>
      <c r="I20" s="28">
        <f>IF(G5=0,"",IF(G5="","",(I5/G5)))</f>
        <v>0</v>
      </c>
      <c r="J20" s="28">
        <f>IF(G5=0,"",IF(G5="","",(J5/G5)))</f>
        <v>1</v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 x14ac:dyDescent="0.2">
      <c r="B21" s="11">
        <f>B6</f>
        <v>2008</v>
      </c>
      <c r="C21" s="4">
        <f>C6</f>
        <v>1</v>
      </c>
      <c r="D21" s="10">
        <f>IF(D5=0,"",IF(D5="","",((D6-D5)/D5)))</f>
        <v>0</v>
      </c>
      <c r="E21" s="10">
        <f>IF(E5=0,"",IF(E5="","",((E6-E5)/E5)))</f>
        <v>0.25</v>
      </c>
      <c r="F21" s="9">
        <f>IF(C6=0,"",IF(C6="","",(F6/C6)))</f>
        <v>0</v>
      </c>
      <c r="G21" s="28">
        <f>IF(E6=0,"",IF(E6="","",(G6/E6)))</f>
        <v>0</v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>B7</f>
        <v>2009</v>
      </c>
      <c r="C22" s="4">
        <f>C7</f>
        <v>0</v>
      </c>
      <c r="D22" s="10">
        <f>IF(D6=0,"",IF(D6="","",((D7-D6)/D6)))</f>
        <v>-1</v>
      </c>
      <c r="E22" s="10">
        <f>IF(E6=0,"",IF(E6="","",((E7-E6)/E6)))</f>
        <v>-1</v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 x14ac:dyDescent="0.2">
      <c r="B23" s="11">
        <f>B8</f>
        <v>2010</v>
      </c>
      <c r="C23" s="4">
        <f>C8</f>
        <v>0</v>
      </c>
      <c r="D23" s="10" t="str">
        <f>IF(D7=0,"",IF(D7="","",((D8-D7)/D7)))</f>
        <v/>
      </c>
      <c r="E23" s="10" t="str">
        <f>IF(E7=0,"",IF(E7="","",((E8-E7)/E7)))</f>
        <v/>
      </c>
      <c r="F23" s="9" t="str">
        <f>IF(C8=0,"",IF(C8="","",(F8/C8)))</f>
        <v/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>B9</f>
        <v>2011</v>
      </c>
      <c r="C24" s="4">
        <f>C9</f>
        <v>0</v>
      </c>
      <c r="D24" s="10" t="str">
        <f>IF(D8=0,"",IF(D8="","",((D9-D8)/D8)))</f>
        <v/>
      </c>
      <c r="E24" s="10" t="str">
        <f>IF(E8=0,"",IF(E8="","",((E9-E8)/E8)))</f>
        <v/>
      </c>
      <c r="F24" s="9" t="str">
        <f>IF(C9=0,"",IF(C9="","",(F9/C9)))</f>
        <v/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 x14ac:dyDescent="0.2">
      <c r="B25" s="11">
        <f>B10</f>
        <v>2012</v>
      </c>
      <c r="C25" s="4">
        <f>C10</f>
        <v>0</v>
      </c>
      <c r="D25" s="10" t="str">
        <f>IF(D9=0,"",IF(D9="","",((D10-D9)/D9)))</f>
        <v/>
      </c>
      <c r="E25" s="10" t="str">
        <f>IF(E9=0,"",IF(E9="","",((E10-E9)/E9)))</f>
        <v/>
      </c>
      <c r="F25" s="9" t="str">
        <f>IF(C10=0,"",IF(C10="","",(F10/C10)))</f>
        <v/>
      </c>
      <c r="G25" s="28" t="str">
        <f>IF(E10=0,"",IF(E10="","",(G10/E10)))</f>
        <v/>
      </c>
      <c r="H25" s="28" t="str">
        <f>IF(G10=0,"",IF(G10="","",(H10/G10)))</f>
        <v/>
      </c>
      <c r="I25" s="28" t="str">
        <f>IF(G10=0,"",IF(G10="","",(I10/G10)))</f>
        <v/>
      </c>
      <c r="J25" s="28" t="str">
        <f>IF(G10=0,"",IF(G10="","",(J10/G10)))</f>
        <v/>
      </c>
      <c r="K25" s="28" t="str">
        <f>IF(K9=0,"",IF(K9="","",(K10-K9)/K9))</f>
        <v/>
      </c>
      <c r="L25" s="10" t="str">
        <f>IF(K10=0,"",IF(K10="","",(L10/K10)))</f>
        <v/>
      </c>
      <c r="M25" s="10" t="str">
        <f>IF(K10=0,"",IF(K10="","",(M10/K10)))</f>
        <v/>
      </c>
      <c r="N25" s="10" t="str">
        <f>IF(K10=0,"",IF(K10="","",(N10/K10)))</f>
        <v/>
      </c>
    </row>
    <row r="26" spans="2:14" x14ac:dyDescent="0.2">
      <c r="B26" s="11">
        <f>B11</f>
        <v>2013</v>
      </c>
      <c r="C26" s="4">
        <f>C11</f>
        <v>0</v>
      </c>
      <c r="D26" s="10" t="str">
        <f>IF(D10=0,"",IF(D10="","",((D11-D10)/D10)))</f>
        <v/>
      </c>
      <c r="E26" s="10" t="str">
        <f>IF(E10=0,"",IF(E10="","",((E11-E10)/E10)))</f>
        <v/>
      </c>
      <c r="F26" s="9" t="str">
        <f>IF(C11=0,"",IF(C11="","",(F11/C11)))</f>
        <v/>
      </c>
      <c r="G26" s="28" t="str">
        <f>IF(E11=0,"",IF(E11="","",(G11/E11)))</f>
        <v/>
      </c>
      <c r="H26" s="28" t="str">
        <f>IF(G11=0,"",IF(G11="","",(H11/G11)))</f>
        <v/>
      </c>
      <c r="I26" s="28" t="str">
        <f>IF(G11=0,"",IF(G11="","",(I11/G11)))</f>
        <v/>
      </c>
      <c r="J26" s="28" t="str">
        <f>IF(G11=0,"",IF(G11="","",(J11/G11)))</f>
        <v/>
      </c>
      <c r="K26" s="28" t="str">
        <f>IF(K10=0,"",IF(K10="","",(K11-K10)/K10))</f>
        <v/>
      </c>
      <c r="L26" s="10" t="str">
        <f>IF(K11=0,"",IF(K11="","",(L11/K11)))</f>
        <v/>
      </c>
      <c r="M26" s="10" t="str">
        <f>IF(K11=0,"",IF(K11="","",(M11/K11)))</f>
        <v/>
      </c>
      <c r="N26" s="10" t="str">
        <f>IF(K11=0,"",IF(K11="","",(N11/K11)))</f>
        <v/>
      </c>
    </row>
    <row r="27" spans="2:14" x14ac:dyDescent="0.2">
      <c r="B27" s="11">
        <f>B12</f>
        <v>2014</v>
      </c>
      <c r="C27" s="4">
        <f>C12</f>
        <v>0</v>
      </c>
      <c r="D27" s="10" t="str">
        <f>IF(D11=0,"",IF(D11="","",((D12-D11)/D11)))</f>
        <v/>
      </c>
      <c r="E27" s="10" t="str">
        <f>IF(E11=0,"",IF(E11="","",((E12-E11)/E11)))</f>
        <v/>
      </c>
      <c r="F27" s="9" t="str">
        <f>IF(C12=0,"",IF(C12="","",(F12/C12)))</f>
        <v/>
      </c>
      <c r="G27" s="28" t="str">
        <f>IF(E12=0,"",IF(E12="","",(G12/E12)))</f>
        <v/>
      </c>
      <c r="H27" s="28" t="str">
        <f>IF(G12=0,"",IF(G12="","",(H12/G12)))</f>
        <v/>
      </c>
      <c r="I27" s="28" t="str">
        <f>IF(G12=0,"",IF(G12="","",(I12/G12)))</f>
        <v/>
      </c>
      <c r="J27" s="28" t="str">
        <f>IF(G12=0,"",IF(G12="","",(J12/G12)))</f>
        <v/>
      </c>
      <c r="K27" s="28" t="str">
        <f>IF(K11=0,"",IF(K11="","",(K12-K11)/K11))</f>
        <v/>
      </c>
      <c r="L27" s="10" t="str">
        <f>IF(K12=0,"",IF(K12="","",(L12/K12)))</f>
        <v/>
      </c>
      <c r="M27" s="10" t="str">
        <f>IF(K12=0,"",IF(K12="","",(M12/K12)))</f>
        <v/>
      </c>
      <c r="N27" s="10" t="str">
        <f>IF(K12=0,"",IF(K12="","",(N12/K12)))</f>
        <v/>
      </c>
    </row>
    <row r="28" spans="2:14" x14ac:dyDescent="0.2">
      <c r="B28" s="11">
        <f>B13</f>
        <v>2015</v>
      </c>
      <c r="C28" s="4">
        <f>C13</f>
        <v>0</v>
      </c>
      <c r="D28" s="10" t="str">
        <f>IF(D12=0,"",IF(D12="","",((D13-D12)/D12)))</f>
        <v/>
      </c>
      <c r="E28" s="10" t="str">
        <f>IF(E12=0,"",IF(E12="","",((E13-E12)/E12)))</f>
        <v/>
      </c>
      <c r="F28" s="9" t="str">
        <f>IF(C13=0,"",IF(C13="","",(F13/C13)))</f>
        <v/>
      </c>
      <c r="G28" s="28" t="str">
        <f>IF(E13=0,"",IF(E13="","",(G13/E13)))</f>
        <v/>
      </c>
      <c r="H28" s="28" t="str">
        <f>IF(G13=0,"",IF(G13="","",(H13/G13)))</f>
        <v/>
      </c>
      <c r="I28" s="28" t="str">
        <f>IF(G13=0,"",IF(G13="","",(I13/G13)))</f>
        <v/>
      </c>
      <c r="J28" s="28" t="str">
        <f>IF(G13=0,"",IF(G13="","",(J13/G13)))</f>
        <v/>
      </c>
      <c r="K28" s="28" t="str">
        <f>IF(K12=0,"",IF(K12="","",(K13-K12)/K12))</f>
        <v/>
      </c>
      <c r="L28" s="10" t="str">
        <f>IF(K13=0,"",IF(K13="","",(L13/K13)))</f>
        <v/>
      </c>
      <c r="M28" s="10" t="str">
        <f>IF(K13=0,"",IF(K13="","",(M13/K13)))</f>
        <v/>
      </c>
      <c r="N28" s="10" t="str">
        <f>IF(K13=0,"",IF(K13="","",(N13/K13)))</f>
        <v/>
      </c>
    </row>
    <row r="29" spans="2:14" x14ac:dyDescent="0.2">
      <c r="B29" s="11">
        <f t="shared" ref="B29:C29" si="0">B14</f>
        <v>2016</v>
      </c>
      <c r="C29" s="4">
        <f t="shared" si="0"/>
        <v>1</v>
      </c>
      <c r="D29" s="10" t="str">
        <f>IF(D13=0,"",IF(D13="","",((D14-D13)/D13)))</f>
        <v/>
      </c>
      <c r="E29" s="10" t="str">
        <f>IF(E13=0,"",IF(E13="","",((E14-E13)/E13)))</f>
        <v/>
      </c>
      <c r="F29" s="9">
        <f t="shared" ref="F29" si="1">IF(C14=0,"",IF(C14="","",(F14/C14)))</f>
        <v>0</v>
      </c>
      <c r="G29" s="28" t="str">
        <f t="shared" ref="G29" si="2">IF(E14=0,"",IF(E14="","",(G14/E14)))</f>
        <v/>
      </c>
      <c r="H29" s="28" t="str">
        <f t="shared" ref="H29" si="3">IF(G14=0,"",IF(G14="","",(H14/G14)))</f>
        <v/>
      </c>
      <c r="I29" s="28" t="str">
        <f t="shared" ref="I29" si="4">IF(G14=0,"",IF(G14="","",(I14/G14)))</f>
        <v/>
      </c>
      <c r="J29" s="28" t="str">
        <f t="shared" ref="J29" si="5">IF(G14=0,"",IF(G14="","",(J14/G14)))</f>
        <v/>
      </c>
      <c r="K29" s="28" t="str">
        <f>IF(K13=0,"",IF(K13="","",(K14-K13)/K13))</f>
        <v/>
      </c>
      <c r="L29" s="10" t="str">
        <f t="shared" ref="L29" si="6">IF(K14=0,"",IF(K14="","",(L14/K14)))</f>
        <v/>
      </c>
      <c r="M29" s="10" t="str">
        <f t="shared" ref="M29" si="7">IF(K14=0,"",IF(K14="","",(M14/K14)))</f>
        <v/>
      </c>
      <c r="N29" s="10" t="str">
        <f t="shared" ref="N29" si="8">IF(K14=0,"",IF(K14="","",(N14/K14)))</f>
        <v/>
      </c>
    </row>
    <row r="30" spans="2:14" x14ac:dyDescent="0.2">
      <c r="B30" s="11">
        <f t="shared" ref="B30:C30" si="9">B15</f>
        <v>2017</v>
      </c>
      <c r="C30" s="4">
        <f t="shared" si="9"/>
        <v>1</v>
      </c>
      <c r="D30" s="10" t="str">
        <f t="shared" ref="D30:E30" si="10">IF(D14=0,"",IF(D14="","",((D15-D14)/D14)))</f>
        <v/>
      </c>
      <c r="E30" s="10" t="str">
        <f t="shared" si="10"/>
        <v/>
      </c>
      <c r="F30" s="9">
        <f t="shared" ref="F30" si="11">IF(C15=0,"",IF(C15="","",(F15/C15)))</f>
        <v>0</v>
      </c>
      <c r="G30" s="28" t="str">
        <f t="shared" ref="G30" si="12">IF(E15=0,"",IF(E15="","",(G15/E15)))</f>
        <v/>
      </c>
      <c r="H30" s="28" t="str">
        <f t="shared" ref="H30" si="13">IF(G15=0,"",IF(G15="","",(H15/G15)))</f>
        <v/>
      </c>
      <c r="I30" s="28" t="str">
        <f t="shared" ref="I30" si="14">IF(G15=0,"",IF(G15="","",(I15/G15)))</f>
        <v/>
      </c>
      <c r="J30" s="28" t="str">
        <f t="shared" ref="J30" si="15">IF(G15=0,"",IF(G15="","",(J15/G15)))</f>
        <v/>
      </c>
      <c r="K30" s="28" t="str">
        <f t="shared" ref="K30" si="16">IF(K14=0,"",IF(K14="","",(K15-K14)/K14))</f>
        <v/>
      </c>
      <c r="L30" s="10" t="str">
        <f t="shared" ref="L30" si="17">IF(K15=0,"",IF(K15="","",(L15/K15)))</f>
        <v/>
      </c>
      <c r="M30" s="10" t="str">
        <f t="shared" ref="M30" si="18">IF(K15=0,"",IF(K15="","",(M15/K15)))</f>
        <v/>
      </c>
      <c r="N30" s="10" t="str">
        <f t="shared" ref="N30" si="19">IF(K15=0,"",IF(K15="","",(N15/K15)))</f>
        <v/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3.28515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18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45</v>
      </c>
      <c r="B5" s="11">
        <v>2007</v>
      </c>
      <c r="C5" s="4">
        <v>13</v>
      </c>
      <c r="D5" s="4">
        <v>1053</v>
      </c>
      <c r="E5" s="4">
        <v>751</v>
      </c>
      <c r="F5" s="4">
        <v>105</v>
      </c>
      <c r="G5" s="4">
        <v>466</v>
      </c>
      <c r="H5" s="4">
        <v>122</v>
      </c>
      <c r="I5" s="4">
        <v>86</v>
      </c>
      <c r="J5" s="4">
        <v>258</v>
      </c>
      <c r="K5" s="5">
        <v>878160</v>
      </c>
      <c r="L5" s="5">
        <v>17310</v>
      </c>
      <c r="M5" s="5">
        <v>10596</v>
      </c>
      <c r="N5" s="5">
        <v>40420</v>
      </c>
    </row>
    <row r="6" spans="1:14" x14ac:dyDescent="0.2">
      <c r="A6" t="s">
        <v>45</v>
      </c>
      <c r="B6" s="11">
        <v>2008</v>
      </c>
      <c r="C6" s="4">
        <v>12</v>
      </c>
      <c r="D6" s="4">
        <v>1041</v>
      </c>
      <c r="E6" s="4">
        <v>778</v>
      </c>
      <c r="F6" s="4">
        <v>96</v>
      </c>
      <c r="G6" s="4">
        <v>412</v>
      </c>
      <c r="H6" s="4">
        <v>129</v>
      </c>
      <c r="I6" s="4">
        <v>94</v>
      </c>
      <c r="J6" s="4">
        <v>189</v>
      </c>
      <c r="K6" s="5">
        <v>878531</v>
      </c>
      <c r="L6" s="5">
        <v>12093</v>
      </c>
      <c r="M6" s="5">
        <v>5902</v>
      </c>
      <c r="N6" s="5">
        <v>43059</v>
      </c>
    </row>
    <row r="7" spans="1:14" x14ac:dyDescent="0.2">
      <c r="A7" t="s">
        <v>45</v>
      </c>
      <c r="B7" s="11">
        <v>2009</v>
      </c>
      <c r="C7" s="4">
        <v>10</v>
      </c>
      <c r="D7" s="4">
        <v>1100</v>
      </c>
      <c r="E7" s="4">
        <v>752</v>
      </c>
      <c r="F7" s="4">
        <v>71</v>
      </c>
      <c r="G7" s="4">
        <v>411</v>
      </c>
      <c r="H7" s="4">
        <v>115</v>
      </c>
      <c r="I7" s="4">
        <v>83</v>
      </c>
      <c r="J7" s="4">
        <v>213</v>
      </c>
      <c r="K7" s="5">
        <v>951554</v>
      </c>
      <c r="L7" s="5">
        <v>17486</v>
      </c>
      <c r="M7" s="5">
        <v>13231</v>
      </c>
      <c r="N7" s="5">
        <v>39007</v>
      </c>
    </row>
    <row r="8" spans="1:14" x14ac:dyDescent="0.2">
      <c r="A8" t="s">
        <v>45</v>
      </c>
      <c r="B8" s="11">
        <v>2010</v>
      </c>
      <c r="C8" s="4">
        <v>10</v>
      </c>
      <c r="D8" s="4">
        <v>1050</v>
      </c>
      <c r="E8" s="4">
        <v>741</v>
      </c>
      <c r="F8" s="4">
        <v>76</v>
      </c>
      <c r="G8" s="4">
        <v>543</v>
      </c>
      <c r="H8" s="4">
        <v>126</v>
      </c>
      <c r="I8" s="4">
        <v>105</v>
      </c>
      <c r="J8" s="4">
        <v>312</v>
      </c>
      <c r="K8" s="5">
        <v>860647</v>
      </c>
      <c r="L8" s="5">
        <v>16380</v>
      </c>
      <c r="M8" s="5">
        <v>11122</v>
      </c>
      <c r="N8" s="5">
        <v>51068</v>
      </c>
    </row>
    <row r="9" spans="1:14" x14ac:dyDescent="0.2">
      <c r="A9" t="s">
        <v>45</v>
      </c>
      <c r="B9" s="11">
        <v>2011</v>
      </c>
      <c r="C9" s="4">
        <v>10</v>
      </c>
      <c r="D9" s="4">
        <v>1088</v>
      </c>
      <c r="E9" s="4">
        <v>761</v>
      </c>
      <c r="F9" s="4">
        <v>60</v>
      </c>
      <c r="G9" s="4">
        <v>672</v>
      </c>
      <c r="H9" s="4">
        <v>172</v>
      </c>
      <c r="I9" s="4">
        <v>127</v>
      </c>
      <c r="J9" s="4">
        <v>373</v>
      </c>
      <c r="K9" s="5">
        <v>846590</v>
      </c>
      <c r="L9" s="5">
        <v>25970</v>
      </c>
      <c r="M9" s="5">
        <v>8163</v>
      </c>
      <c r="N9" s="5">
        <v>37709</v>
      </c>
    </row>
    <row r="10" spans="1:14" x14ac:dyDescent="0.2">
      <c r="A10" t="s">
        <v>45</v>
      </c>
      <c r="B10" s="11">
        <v>2012</v>
      </c>
      <c r="C10" s="4">
        <v>9</v>
      </c>
      <c r="D10" s="4">
        <v>954</v>
      </c>
      <c r="E10" s="4">
        <v>743</v>
      </c>
      <c r="F10" s="4">
        <v>50</v>
      </c>
      <c r="G10" s="4">
        <v>590</v>
      </c>
      <c r="H10" s="4">
        <v>139</v>
      </c>
      <c r="I10" s="4">
        <v>107</v>
      </c>
      <c r="J10" s="4">
        <v>344</v>
      </c>
      <c r="K10" s="5">
        <v>840184</v>
      </c>
      <c r="L10" s="5">
        <v>26081</v>
      </c>
      <c r="M10" s="5">
        <v>12472</v>
      </c>
      <c r="N10" s="5">
        <v>32077</v>
      </c>
    </row>
    <row r="11" spans="1:14" x14ac:dyDescent="0.2">
      <c r="A11" t="s">
        <v>45</v>
      </c>
      <c r="B11" s="11">
        <v>2013</v>
      </c>
      <c r="C11" s="4">
        <v>9</v>
      </c>
      <c r="D11" s="4">
        <v>1054</v>
      </c>
      <c r="E11" s="4">
        <v>745</v>
      </c>
      <c r="F11" s="4">
        <v>99</v>
      </c>
      <c r="G11" s="4">
        <v>643</v>
      </c>
      <c r="H11" s="4">
        <v>130</v>
      </c>
      <c r="I11" s="4">
        <v>112</v>
      </c>
      <c r="J11" s="4">
        <v>401</v>
      </c>
      <c r="K11" s="5">
        <v>860376</v>
      </c>
      <c r="L11" s="5">
        <v>30729</v>
      </c>
      <c r="M11" s="5">
        <v>11803</v>
      </c>
      <c r="N11" s="5">
        <v>40365</v>
      </c>
    </row>
    <row r="12" spans="1:14" x14ac:dyDescent="0.2">
      <c r="A12" t="s">
        <v>45</v>
      </c>
      <c r="B12" s="11">
        <v>2014</v>
      </c>
      <c r="C12" s="4">
        <v>12</v>
      </c>
      <c r="D12" s="4">
        <v>1144</v>
      </c>
      <c r="E12" s="4">
        <v>777</v>
      </c>
      <c r="F12" s="4">
        <v>138</v>
      </c>
      <c r="G12" s="4">
        <v>688</v>
      </c>
      <c r="H12" s="4">
        <v>133</v>
      </c>
      <c r="I12" s="4">
        <v>126</v>
      </c>
      <c r="J12" s="4">
        <v>429</v>
      </c>
      <c r="K12" s="5">
        <v>854902</v>
      </c>
      <c r="L12" s="5">
        <v>23865</v>
      </c>
      <c r="M12" s="5">
        <v>11652</v>
      </c>
      <c r="N12" s="5">
        <v>46123</v>
      </c>
    </row>
    <row r="13" spans="1:14" x14ac:dyDescent="0.2">
      <c r="A13" t="s">
        <v>45</v>
      </c>
      <c r="B13" s="11">
        <v>2015</v>
      </c>
      <c r="C13" s="4">
        <v>12</v>
      </c>
      <c r="D13" s="4">
        <v>1167</v>
      </c>
      <c r="E13" s="4">
        <v>716</v>
      </c>
      <c r="F13" s="4">
        <v>72</v>
      </c>
      <c r="G13" s="4">
        <v>642</v>
      </c>
      <c r="H13" s="4">
        <v>124</v>
      </c>
      <c r="I13" s="4">
        <v>96</v>
      </c>
      <c r="J13" s="4">
        <v>422</v>
      </c>
      <c r="K13" s="5">
        <v>720081</v>
      </c>
      <c r="L13" s="5">
        <v>29103</v>
      </c>
      <c r="M13" s="5">
        <v>13142</v>
      </c>
      <c r="N13" s="5">
        <v>38288</v>
      </c>
    </row>
    <row r="14" spans="1:14" x14ac:dyDescent="0.2">
      <c r="A14" t="s">
        <v>45</v>
      </c>
      <c r="B14" s="11">
        <v>2016</v>
      </c>
      <c r="C14" s="4">
        <v>12</v>
      </c>
      <c r="D14" s="4">
        <v>1147</v>
      </c>
      <c r="E14" s="4">
        <v>777</v>
      </c>
      <c r="F14" s="4">
        <v>45</v>
      </c>
      <c r="G14" s="4">
        <v>640</v>
      </c>
      <c r="H14" s="4">
        <v>128</v>
      </c>
      <c r="I14" s="4">
        <v>92</v>
      </c>
      <c r="J14" s="4">
        <v>420</v>
      </c>
      <c r="K14" s="5">
        <v>878856</v>
      </c>
      <c r="L14" s="5">
        <v>30436</v>
      </c>
      <c r="M14" s="5">
        <v>15087</v>
      </c>
      <c r="N14" s="5">
        <v>29508</v>
      </c>
    </row>
    <row r="15" spans="1:14" x14ac:dyDescent="0.2">
      <c r="A15" t="s">
        <v>45</v>
      </c>
      <c r="B15" s="11">
        <v>2017</v>
      </c>
      <c r="C15" s="4">
        <v>13</v>
      </c>
      <c r="D15" s="4">
        <v>1150</v>
      </c>
      <c r="E15" s="4">
        <v>809</v>
      </c>
      <c r="F15" s="4">
        <v>41</v>
      </c>
      <c r="G15" s="4">
        <v>575</v>
      </c>
      <c r="H15" s="4">
        <v>112</v>
      </c>
      <c r="I15" s="4">
        <v>80</v>
      </c>
      <c r="J15" s="4">
        <v>383</v>
      </c>
      <c r="K15" s="5">
        <v>969339</v>
      </c>
      <c r="L15" s="5">
        <v>36371</v>
      </c>
      <c r="M15" s="5">
        <v>21402</v>
      </c>
      <c r="N15" s="5">
        <v>42931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853</v>
      </c>
      <c r="K17" s="8">
        <f>SUM(K5:K15)</f>
        <v>9539220</v>
      </c>
      <c r="L17" s="8">
        <f>SUM(L5:L15)</f>
        <v>265824</v>
      </c>
      <c r="M17" s="8">
        <f>SUM(M5:M15)</f>
        <v>134572</v>
      </c>
      <c r="N17" s="8">
        <f>SUM(N5:N15)</f>
        <v>440555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13</v>
      </c>
      <c r="D20" s="4"/>
      <c r="E20" s="4"/>
      <c r="F20" s="9">
        <f t="shared" ref="F20:F30" si="1">IF(C5=0,"",IF(C5="","",(F5/C5)))</f>
        <v>8.0769230769230766</v>
      </c>
      <c r="G20" s="28">
        <f t="shared" ref="G20:G30" si="2">IF(E5=0,"",IF(E5="","",(G5/E5)))</f>
        <v>0.62050599201065249</v>
      </c>
      <c r="H20" s="28">
        <f t="shared" ref="H20:H30" si="3">IF(G5=0,"",IF(G5="","",(H5/G5)))</f>
        <v>0.26180257510729615</v>
      </c>
      <c r="I20" s="28">
        <f t="shared" ref="I20:I30" si="4">IF(G5=0,"",IF(G5="","",(I5/G5)))</f>
        <v>0.18454935622317598</v>
      </c>
      <c r="J20" s="28">
        <f t="shared" ref="J20:J30" si="5">IF(G5=0,"",IF(G5="","",(J5/G5)))</f>
        <v>0.55364806866952787</v>
      </c>
      <c r="K20" s="5"/>
      <c r="L20" s="10">
        <f t="shared" ref="L20:L30" si="6">IF(K5=0,"",IF(K5="","",(L5/K5)))</f>
        <v>1.971166985515168E-2</v>
      </c>
      <c r="M20" s="10">
        <f t="shared" ref="M20:M30" si="7">IF(K5=0,"",IF(K5="","",(M5/K5)))</f>
        <v>1.2066138289150041E-2</v>
      </c>
      <c r="N20" s="10">
        <f t="shared" ref="N20:N30" si="8">IF(K5=0,"",IF(K5="","",(N5/K5)))</f>
        <v>4.6028058668124261E-2</v>
      </c>
    </row>
    <row r="21" spans="2:14" x14ac:dyDescent="0.2">
      <c r="B21" s="11">
        <f t="shared" si="0"/>
        <v>2008</v>
      </c>
      <c r="C21" s="4">
        <f t="shared" si="0"/>
        <v>12</v>
      </c>
      <c r="D21" s="10">
        <f t="shared" ref="D21:E30" si="9">IF(D5=0,"",IF(D5="","",((D6-D5)/D5)))</f>
        <v>-1.1396011396011397E-2</v>
      </c>
      <c r="E21" s="10">
        <f t="shared" si="9"/>
        <v>3.5952063914780293E-2</v>
      </c>
      <c r="F21" s="9">
        <f t="shared" si="1"/>
        <v>8</v>
      </c>
      <c r="G21" s="28">
        <f t="shared" si="2"/>
        <v>0.5295629820051414</v>
      </c>
      <c r="H21" s="28">
        <f t="shared" si="3"/>
        <v>0.31310679611650488</v>
      </c>
      <c r="I21" s="28">
        <f t="shared" si="4"/>
        <v>0.22815533980582525</v>
      </c>
      <c r="J21" s="28">
        <f t="shared" si="5"/>
        <v>0.45873786407766992</v>
      </c>
      <c r="K21" s="28">
        <f t="shared" ref="K21:K30" si="10">IF(K5=0,"",IF(K5="","",(K6-K5)/K5))</f>
        <v>4.2247426437095747E-4</v>
      </c>
      <c r="L21" s="10">
        <f t="shared" si="6"/>
        <v>1.3765023658812268E-2</v>
      </c>
      <c r="M21" s="10">
        <f t="shared" si="7"/>
        <v>6.7180327159770117E-3</v>
      </c>
      <c r="N21" s="10">
        <f t="shared" si="8"/>
        <v>4.9012499274356851E-2</v>
      </c>
    </row>
    <row r="22" spans="2:14" x14ac:dyDescent="0.2">
      <c r="B22" s="11">
        <f t="shared" si="0"/>
        <v>2009</v>
      </c>
      <c r="C22" s="4">
        <f t="shared" si="0"/>
        <v>10</v>
      </c>
      <c r="D22" s="10">
        <f t="shared" si="9"/>
        <v>5.6676272814601344E-2</v>
      </c>
      <c r="E22" s="10">
        <f t="shared" si="9"/>
        <v>-3.3419023136246784E-2</v>
      </c>
      <c r="F22" s="9">
        <f t="shared" si="1"/>
        <v>7.1</v>
      </c>
      <c r="G22" s="28">
        <f t="shared" si="2"/>
        <v>0.54654255319148937</v>
      </c>
      <c r="H22" s="28">
        <f t="shared" si="3"/>
        <v>0.27980535279805352</v>
      </c>
      <c r="I22" s="28">
        <f t="shared" si="4"/>
        <v>0.20194647201946472</v>
      </c>
      <c r="J22" s="28">
        <f t="shared" si="5"/>
        <v>0.51824817518248179</v>
      </c>
      <c r="K22" s="28">
        <f t="shared" si="10"/>
        <v>8.3119434601624756E-2</v>
      </c>
      <c r="L22" s="10">
        <f t="shared" si="6"/>
        <v>1.8376256103174386E-2</v>
      </c>
      <c r="M22" s="10">
        <f t="shared" si="7"/>
        <v>1.3904623384484747E-2</v>
      </c>
      <c r="N22" s="10">
        <f t="shared" si="8"/>
        <v>4.0992944173425784E-2</v>
      </c>
    </row>
    <row r="23" spans="2:14" x14ac:dyDescent="0.2">
      <c r="B23" s="11">
        <f t="shared" si="0"/>
        <v>2010</v>
      </c>
      <c r="C23" s="4">
        <f t="shared" si="0"/>
        <v>10</v>
      </c>
      <c r="D23" s="10">
        <f t="shared" si="9"/>
        <v>-4.5454545454545456E-2</v>
      </c>
      <c r="E23" s="10">
        <f t="shared" si="9"/>
        <v>-1.4627659574468085E-2</v>
      </c>
      <c r="F23" s="9">
        <f t="shared" si="1"/>
        <v>7.6</v>
      </c>
      <c r="G23" s="28">
        <f t="shared" si="2"/>
        <v>0.73279352226720651</v>
      </c>
      <c r="H23" s="28">
        <f t="shared" si="3"/>
        <v>0.23204419889502761</v>
      </c>
      <c r="I23" s="28">
        <f t="shared" si="4"/>
        <v>0.19337016574585636</v>
      </c>
      <c r="J23" s="28">
        <f t="shared" si="5"/>
        <v>0.574585635359116</v>
      </c>
      <c r="K23" s="28">
        <f t="shared" si="10"/>
        <v>-9.5535303303858746E-2</v>
      </c>
      <c r="L23" s="10">
        <f t="shared" si="6"/>
        <v>1.9032193222075951E-2</v>
      </c>
      <c r="M23" s="10">
        <f t="shared" si="7"/>
        <v>1.2922835959458407E-2</v>
      </c>
      <c r="N23" s="10">
        <f t="shared" si="8"/>
        <v>5.933675479029149E-2</v>
      </c>
    </row>
    <row r="24" spans="2:14" x14ac:dyDescent="0.2">
      <c r="B24" s="11">
        <f t="shared" si="0"/>
        <v>2011</v>
      </c>
      <c r="C24" s="4">
        <f t="shared" si="0"/>
        <v>10</v>
      </c>
      <c r="D24" s="10">
        <f t="shared" si="9"/>
        <v>3.619047619047619E-2</v>
      </c>
      <c r="E24" s="10">
        <f t="shared" si="9"/>
        <v>2.6990553306342781E-2</v>
      </c>
      <c r="F24" s="9">
        <f t="shared" si="1"/>
        <v>6</v>
      </c>
      <c r="G24" s="28">
        <f t="shared" si="2"/>
        <v>0.88304862023653086</v>
      </c>
      <c r="H24" s="28">
        <f t="shared" si="3"/>
        <v>0.25595238095238093</v>
      </c>
      <c r="I24" s="28">
        <f t="shared" si="4"/>
        <v>0.18898809523809523</v>
      </c>
      <c r="J24" s="28">
        <f t="shared" si="5"/>
        <v>0.55505952380952384</v>
      </c>
      <c r="K24" s="28">
        <f t="shared" si="10"/>
        <v>-1.6333061057553212E-2</v>
      </c>
      <c r="L24" s="10">
        <f t="shared" si="6"/>
        <v>3.0676006095040103E-2</v>
      </c>
      <c r="M24" s="10">
        <f t="shared" si="7"/>
        <v>9.6422116963347081E-3</v>
      </c>
      <c r="N24" s="10">
        <f t="shared" si="8"/>
        <v>4.4542222327218606E-2</v>
      </c>
    </row>
    <row r="25" spans="2:14" x14ac:dyDescent="0.2">
      <c r="B25" s="11">
        <f t="shared" si="0"/>
        <v>2012</v>
      </c>
      <c r="C25" s="4">
        <f t="shared" si="0"/>
        <v>9</v>
      </c>
      <c r="D25" s="10">
        <f t="shared" si="9"/>
        <v>-0.12316176470588236</v>
      </c>
      <c r="E25" s="10">
        <f t="shared" si="9"/>
        <v>-2.3653088042049936E-2</v>
      </c>
      <c r="F25" s="9">
        <f t="shared" si="1"/>
        <v>5.5555555555555554</v>
      </c>
      <c r="G25" s="28">
        <f t="shared" si="2"/>
        <v>0.79407806191117092</v>
      </c>
      <c r="H25" s="28">
        <f t="shared" si="3"/>
        <v>0.23559322033898306</v>
      </c>
      <c r="I25" s="28">
        <f t="shared" si="4"/>
        <v>0.18135593220338983</v>
      </c>
      <c r="J25" s="28">
        <f t="shared" si="5"/>
        <v>0.58305084745762714</v>
      </c>
      <c r="K25" s="28">
        <f t="shared" si="10"/>
        <v>-7.5668269173980321E-3</v>
      </c>
      <c r="L25" s="10">
        <f t="shared" si="6"/>
        <v>3.1042009845462421E-2</v>
      </c>
      <c r="M25" s="10">
        <f t="shared" si="7"/>
        <v>1.4844367424278491E-2</v>
      </c>
      <c r="N25" s="10">
        <f t="shared" si="8"/>
        <v>3.8178541843215293E-2</v>
      </c>
    </row>
    <row r="26" spans="2:14" x14ac:dyDescent="0.2">
      <c r="B26" s="11">
        <f t="shared" si="0"/>
        <v>2013</v>
      </c>
      <c r="C26" s="4">
        <f t="shared" si="0"/>
        <v>9</v>
      </c>
      <c r="D26" s="10">
        <f t="shared" si="9"/>
        <v>0.10482180293501048</v>
      </c>
      <c r="E26" s="10">
        <f t="shared" si="9"/>
        <v>2.6917900403768506E-3</v>
      </c>
      <c r="F26" s="9">
        <f t="shared" si="1"/>
        <v>11</v>
      </c>
      <c r="G26" s="28">
        <f t="shared" si="2"/>
        <v>0.86308724832214767</v>
      </c>
      <c r="H26" s="28">
        <f t="shared" si="3"/>
        <v>0.20217729393468117</v>
      </c>
      <c r="I26" s="28">
        <f t="shared" si="4"/>
        <v>0.17418351477449456</v>
      </c>
      <c r="J26" s="28">
        <f t="shared" si="5"/>
        <v>0.62363919129082424</v>
      </c>
      <c r="K26" s="28">
        <f t="shared" si="10"/>
        <v>2.4032830903706805E-2</v>
      </c>
      <c r="L26" s="10">
        <f t="shared" si="6"/>
        <v>3.5715780077547492E-2</v>
      </c>
      <c r="M26" s="10">
        <f t="shared" si="7"/>
        <v>1.3718420783471413E-2</v>
      </c>
      <c r="N26" s="10">
        <f t="shared" si="8"/>
        <v>4.6915534603475688E-2</v>
      </c>
    </row>
    <row r="27" spans="2:14" x14ac:dyDescent="0.2">
      <c r="B27" s="11">
        <f t="shared" si="0"/>
        <v>2014</v>
      </c>
      <c r="C27" s="4">
        <f t="shared" si="0"/>
        <v>12</v>
      </c>
      <c r="D27" s="10">
        <f t="shared" si="9"/>
        <v>8.5388994307400379E-2</v>
      </c>
      <c r="E27" s="10">
        <f t="shared" si="9"/>
        <v>4.2953020134228186E-2</v>
      </c>
      <c r="F27" s="9">
        <f t="shared" si="1"/>
        <v>11.5</v>
      </c>
      <c r="G27" s="28">
        <f t="shared" si="2"/>
        <v>0.8854568854568855</v>
      </c>
      <c r="H27" s="28">
        <f t="shared" si="3"/>
        <v>0.1933139534883721</v>
      </c>
      <c r="I27" s="28">
        <f t="shared" si="4"/>
        <v>0.18313953488372092</v>
      </c>
      <c r="J27" s="28">
        <f t="shared" si="5"/>
        <v>0.62354651162790697</v>
      </c>
      <c r="K27" s="28">
        <f t="shared" si="10"/>
        <v>-6.3623346071949938E-3</v>
      </c>
      <c r="L27" s="10">
        <f t="shared" si="6"/>
        <v>2.7915480370849524E-2</v>
      </c>
      <c r="M27" s="10">
        <f t="shared" si="7"/>
        <v>1.3629632402310441E-2</v>
      </c>
      <c r="N27" s="10">
        <f t="shared" si="8"/>
        <v>5.3951213121503985E-2</v>
      </c>
    </row>
    <row r="28" spans="2:14" x14ac:dyDescent="0.2">
      <c r="B28" s="11">
        <f t="shared" si="0"/>
        <v>2015</v>
      </c>
      <c r="C28" s="4">
        <f t="shared" si="0"/>
        <v>12</v>
      </c>
      <c r="D28" s="10">
        <f t="shared" si="9"/>
        <v>2.0104895104895104E-2</v>
      </c>
      <c r="E28" s="10">
        <f t="shared" si="9"/>
        <v>-7.8507078507078512E-2</v>
      </c>
      <c r="F28" s="9">
        <f t="shared" si="1"/>
        <v>6</v>
      </c>
      <c r="G28" s="28">
        <f t="shared" si="2"/>
        <v>0.8966480446927374</v>
      </c>
      <c r="H28" s="28">
        <f t="shared" si="3"/>
        <v>0.19314641744548286</v>
      </c>
      <c r="I28" s="28">
        <f t="shared" si="4"/>
        <v>0.14953271028037382</v>
      </c>
      <c r="J28" s="28">
        <f t="shared" si="5"/>
        <v>0.65732087227414326</v>
      </c>
      <c r="K28" s="28">
        <f t="shared" si="10"/>
        <v>-0.1577034560686488</v>
      </c>
      <c r="L28" s="10">
        <f t="shared" si="6"/>
        <v>4.0416286501101961E-2</v>
      </c>
      <c r="M28" s="10">
        <f t="shared" si="7"/>
        <v>1.8250724571263512E-2</v>
      </c>
      <c r="N28" s="10">
        <f t="shared" si="8"/>
        <v>5.3171795950733319E-2</v>
      </c>
    </row>
    <row r="29" spans="2:14" x14ac:dyDescent="0.2">
      <c r="B29" s="11">
        <f t="shared" si="0"/>
        <v>2016</v>
      </c>
      <c r="C29" s="4">
        <f t="shared" si="0"/>
        <v>12</v>
      </c>
      <c r="D29" s="10">
        <f t="shared" si="9"/>
        <v>-1.713796058269066E-2</v>
      </c>
      <c r="E29" s="10">
        <f t="shared" si="9"/>
        <v>8.5195530726256977E-2</v>
      </c>
      <c r="F29" s="9">
        <f t="shared" si="1"/>
        <v>3.75</v>
      </c>
      <c r="G29" s="28">
        <f t="shared" si="2"/>
        <v>0.82368082368082363</v>
      </c>
      <c r="H29" s="28">
        <f t="shared" si="3"/>
        <v>0.2</v>
      </c>
      <c r="I29" s="28">
        <f t="shared" si="4"/>
        <v>0.14374999999999999</v>
      </c>
      <c r="J29" s="28">
        <f t="shared" si="5"/>
        <v>0.65625</v>
      </c>
      <c r="K29" s="28">
        <f t="shared" si="10"/>
        <v>0.22049602753023617</v>
      </c>
      <c r="L29" s="10">
        <f t="shared" si="6"/>
        <v>3.4631384436130605E-2</v>
      </c>
      <c r="M29" s="10">
        <f t="shared" si="7"/>
        <v>1.7166634807067368E-2</v>
      </c>
      <c r="N29" s="10">
        <f t="shared" si="8"/>
        <v>3.3575466287992572E-2</v>
      </c>
    </row>
    <row r="30" spans="2:14" x14ac:dyDescent="0.2">
      <c r="B30" s="11">
        <f t="shared" si="0"/>
        <v>2017</v>
      </c>
      <c r="C30" s="4">
        <f t="shared" si="0"/>
        <v>13</v>
      </c>
      <c r="D30" s="10">
        <f t="shared" si="9"/>
        <v>2.6155187445510027E-3</v>
      </c>
      <c r="E30" s="10">
        <f t="shared" si="9"/>
        <v>4.1184041184041183E-2</v>
      </c>
      <c r="F30" s="9">
        <f t="shared" si="1"/>
        <v>3.1538461538461537</v>
      </c>
      <c r="G30" s="28">
        <f t="shared" si="2"/>
        <v>0.71075401730531518</v>
      </c>
      <c r="H30" s="28">
        <f t="shared" si="3"/>
        <v>0.19478260869565217</v>
      </c>
      <c r="I30" s="28">
        <f t="shared" si="4"/>
        <v>0.1391304347826087</v>
      </c>
      <c r="J30" s="28">
        <f t="shared" si="5"/>
        <v>0.6660869565217391</v>
      </c>
      <c r="K30" s="28">
        <f t="shared" si="10"/>
        <v>0.10295543297195445</v>
      </c>
      <c r="L30" s="10">
        <f t="shared" si="6"/>
        <v>3.7521445025940355E-2</v>
      </c>
      <c r="M30" s="10">
        <f t="shared" si="7"/>
        <v>2.2078963087217164E-2</v>
      </c>
      <c r="N30" s="10">
        <f t="shared" si="8"/>
        <v>4.4288943290221483E-2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3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73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46</v>
      </c>
      <c r="B5" s="11">
        <v>2007</v>
      </c>
      <c r="C5" s="4">
        <v>1</v>
      </c>
      <c r="D5" s="4">
        <v>118</v>
      </c>
      <c r="E5" s="4">
        <v>80</v>
      </c>
      <c r="F5" s="4">
        <v>10</v>
      </c>
      <c r="G5" s="4">
        <v>50</v>
      </c>
      <c r="H5" s="4">
        <v>40</v>
      </c>
      <c r="I5" s="4">
        <v>10</v>
      </c>
      <c r="J5" s="4">
        <v>0</v>
      </c>
      <c r="K5" s="5">
        <v>43527</v>
      </c>
      <c r="L5" s="5">
        <v>0</v>
      </c>
      <c r="M5" s="5">
        <v>0</v>
      </c>
      <c r="N5" s="5">
        <v>0</v>
      </c>
    </row>
    <row r="6" spans="1:14" x14ac:dyDescent="0.2">
      <c r="A6" t="s">
        <v>46</v>
      </c>
      <c r="B6" s="11">
        <v>2008</v>
      </c>
      <c r="C6" s="4">
        <v>2</v>
      </c>
      <c r="D6" s="4">
        <v>86</v>
      </c>
      <c r="E6" s="4">
        <v>75</v>
      </c>
      <c r="F6" s="4">
        <v>8</v>
      </c>
      <c r="G6" s="4">
        <v>100</v>
      </c>
      <c r="H6" s="4">
        <v>35</v>
      </c>
      <c r="I6" s="4">
        <v>15</v>
      </c>
      <c r="J6" s="4">
        <v>50</v>
      </c>
      <c r="K6" s="5">
        <v>56972</v>
      </c>
      <c r="L6" s="5">
        <v>0</v>
      </c>
      <c r="M6" s="5">
        <v>0</v>
      </c>
      <c r="N6" s="5">
        <v>0</v>
      </c>
    </row>
    <row r="7" spans="1:14" x14ac:dyDescent="0.2">
      <c r="A7" t="s">
        <v>46</v>
      </c>
      <c r="B7" s="11">
        <v>2009</v>
      </c>
      <c r="C7" s="4">
        <v>4</v>
      </c>
      <c r="D7" s="4">
        <v>195</v>
      </c>
      <c r="E7" s="4">
        <v>178</v>
      </c>
      <c r="F7" s="4">
        <v>111</v>
      </c>
      <c r="G7" s="4">
        <v>211</v>
      </c>
      <c r="H7" s="4">
        <v>61</v>
      </c>
      <c r="I7" s="4">
        <v>20</v>
      </c>
      <c r="J7" s="4">
        <v>130</v>
      </c>
      <c r="K7" s="5">
        <v>19003</v>
      </c>
      <c r="L7" s="5">
        <v>0</v>
      </c>
      <c r="M7" s="5">
        <v>0</v>
      </c>
      <c r="N7" s="5">
        <v>0</v>
      </c>
    </row>
    <row r="8" spans="1:14" x14ac:dyDescent="0.2">
      <c r="A8" t="s">
        <v>46</v>
      </c>
      <c r="B8" s="11">
        <v>2010</v>
      </c>
      <c r="C8" s="4">
        <v>4</v>
      </c>
      <c r="D8" s="4">
        <v>206</v>
      </c>
      <c r="E8" s="4">
        <v>228</v>
      </c>
      <c r="F8" s="4">
        <v>35</v>
      </c>
      <c r="G8" s="4">
        <v>173</v>
      </c>
      <c r="H8" s="4">
        <v>56</v>
      </c>
      <c r="I8" s="4">
        <v>29</v>
      </c>
      <c r="J8" s="4">
        <v>88</v>
      </c>
      <c r="K8" s="5">
        <v>114476</v>
      </c>
      <c r="L8" s="5">
        <v>619</v>
      </c>
      <c r="M8" s="5">
        <v>62</v>
      </c>
      <c r="N8" s="5">
        <v>791</v>
      </c>
    </row>
    <row r="9" spans="1:14" x14ac:dyDescent="0.2">
      <c r="A9" t="s">
        <v>46</v>
      </c>
      <c r="B9" s="11">
        <v>2011</v>
      </c>
      <c r="C9" s="4">
        <v>4</v>
      </c>
      <c r="D9" s="4">
        <v>218</v>
      </c>
      <c r="E9" s="4">
        <v>177</v>
      </c>
      <c r="F9" s="4">
        <v>26</v>
      </c>
      <c r="G9" s="4">
        <v>152</v>
      </c>
      <c r="H9" s="4">
        <v>49</v>
      </c>
      <c r="I9" s="4">
        <v>30</v>
      </c>
      <c r="J9" s="4">
        <v>73</v>
      </c>
      <c r="K9" s="5">
        <v>80533</v>
      </c>
      <c r="L9" s="5">
        <v>886</v>
      </c>
      <c r="M9" s="5">
        <v>270</v>
      </c>
      <c r="N9" s="5">
        <v>873</v>
      </c>
    </row>
    <row r="10" spans="1:14" x14ac:dyDescent="0.2">
      <c r="A10" t="s">
        <v>46</v>
      </c>
      <c r="B10" s="11">
        <v>2012</v>
      </c>
      <c r="C10" s="4">
        <v>4</v>
      </c>
      <c r="D10" s="4">
        <v>247</v>
      </c>
      <c r="E10" s="4">
        <v>282</v>
      </c>
      <c r="F10" s="4">
        <v>28</v>
      </c>
      <c r="G10" s="4">
        <v>142</v>
      </c>
      <c r="H10" s="4">
        <v>28</v>
      </c>
      <c r="I10" s="4">
        <v>20</v>
      </c>
      <c r="J10" s="4">
        <v>94</v>
      </c>
      <c r="K10" s="5">
        <v>120975</v>
      </c>
      <c r="L10" s="5">
        <v>1752</v>
      </c>
      <c r="M10" s="5">
        <v>220</v>
      </c>
      <c r="N10" s="5">
        <v>1107</v>
      </c>
    </row>
    <row r="11" spans="1:14" x14ac:dyDescent="0.2">
      <c r="A11" t="s">
        <v>46</v>
      </c>
      <c r="B11" s="11">
        <v>2013</v>
      </c>
      <c r="C11" s="4">
        <v>4</v>
      </c>
      <c r="D11" s="4">
        <v>226</v>
      </c>
      <c r="E11" s="4">
        <v>295</v>
      </c>
      <c r="F11" s="4">
        <v>16</v>
      </c>
      <c r="G11" s="4">
        <v>191</v>
      </c>
      <c r="H11" s="4">
        <v>80</v>
      </c>
      <c r="I11" s="4">
        <v>50</v>
      </c>
      <c r="J11" s="4">
        <v>61</v>
      </c>
      <c r="K11" s="5">
        <v>152797</v>
      </c>
      <c r="L11" s="5">
        <v>1449</v>
      </c>
      <c r="M11" s="5">
        <v>120</v>
      </c>
      <c r="N11" s="5">
        <v>791</v>
      </c>
    </row>
    <row r="12" spans="1:14" x14ac:dyDescent="0.2">
      <c r="A12" t="s">
        <v>46</v>
      </c>
      <c r="B12" s="11">
        <v>2014</v>
      </c>
      <c r="C12" s="4">
        <v>4</v>
      </c>
      <c r="D12" s="4">
        <v>240</v>
      </c>
      <c r="E12" s="4">
        <v>337</v>
      </c>
      <c r="F12" s="4">
        <v>22</v>
      </c>
      <c r="G12" s="4">
        <v>170</v>
      </c>
      <c r="H12" s="4">
        <v>48</v>
      </c>
      <c r="I12" s="4">
        <v>45</v>
      </c>
      <c r="J12" s="4">
        <v>77</v>
      </c>
      <c r="K12" s="5">
        <v>154754</v>
      </c>
      <c r="L12" s="5">
        <v>3092</v>
      </c>
      <c r="M12" s="5">
        <v>120</v>
      </c>
      <c r="N12" s="5">
        <v>1782</v>
      </c>
    </row>
    <row r="13" spans="1:14" x14ac:dyDescent="0.2">
      <c r="A13" t="s">
        <v>46</v>
      </c>
      <c r="B13" s="11">
        <v>2015</v>
      </c>
      <c r="C13" s="4">
        <v>4</v>
      </c>
      <c r="D13" s="4">
        <v>242</v>
      </c>
      <c r="E13" s="4">
        <v>276</v>
      </c>
      <c r="F13" s="4">
        <v>27</v>
      </c>
      <c r="G13" s="4">
        <v>264</v>
      </c>
      <c r="H13" s="4">
        <v>73</v>
      </c>
      <c r="I13" s="4">
        <v>57</v>
      </c>
      <c r="J13" s="4">
        <v>134</v>
      </c>
      <c r="K13" s="5">
        <v>137143</v>
      </c>
      <c r="L13" s="5">
        <v>1626</v>
      </c>
      <c r="M13" s="5">
        <v>370</v>
      </c>
      <c r="N13" s="5">
        <v>1173</v>
      </c>
    </row>
    <row r="14" spans="1:14" x14ac:dyDescent="0.2">
      <c r="A14" t="s">
        <v>46</v>
      </c>
      <c r="B14" s="11">
        <v>2016</v>
      </c>
      <c r="C14" s="4">
        <v>4</v>
      </c>
      <c r="D14" s="4">
        <v>267</v>
      </c>
      <c r="E14" s="4">
        <v>285</v>
      </c>
      <c r="F14" s="4">
        <v>35</v>
      </c>
      <c r="G14" s="4">
        <v>274</v>
      </c>
      <c r="H14" s="4">
        <v>76</v>
      </c>
      <c r="I14" s="4">
        <v>69</v>
      </c>
      <c r="J14" s="4">
        <v>129</v>
      </c>
      <c r="K14" s="5">
        <v>129462</v>
      </c>
      <c r="L14" s="5">
        <v>2074</v>
      </c>
      <c r="M14" s="5">
        <v>370</v>
      </c>
      <c r="N14" s="5">
        <v>1243</v>
      </c>
    </row>
    <row r="15" spans="1:14" x14ac:dyDescent="0.2">
      <c r="A15" t="s">
        <v>46</v>
      </c>
      <c r="B15" s="11">
        <v>2017</v>
      </c>
      <c r="C15" s="4">
        <v>3</v>
      </c>
      <c r="D15" s="4">
        <v>192</v>
      </c>
      <c r="E15" s="4">
        <v>185</v>
      </c>
      <c r="F15" s="4">
        <v>19</v>
      </c>
      <c r="G15" s="4">
        <v>164</v>
      </c>
      <c r="H15" s="4">
        <v>36</v>
      </c>
      <c r="I15" s="4">
        <v>29</v>
      </c>
      <c r="J15" s="4">
        <v>99</v>
      </c>
      <c r="K15" s="5">
        <v>55107</v>
      </c>
      <c r="L15" s="5">
        <v>1010</v>
      </c>
      <c r="M15" s="5">
        <v>20</v>
      </c>
      <c r="N15" s="5">
        <v>1847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337</v>
      </c>
      <c r="K17" s="8">
        <f>SUM(K5:K15)</f>
        <v>1064749</v>
      </c>
      <c r="L17" s="8">
        <f>SUM(L5:L15)</f>
        <v>12508</v>
      </c>
      <c r="M17" s="8">
        <f>SUM(M5:M15)</f>
        <v>1552</v>
      </c>
      <c r="N17" s="8">
        <f>SUM(N5:N15)</f>
        <v>9607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</v>
      </c>
      <c r="D20" s="4"/>
      <c r="E20" s="4"/>
      <c r="F20" s="9">
        <f t="shared" ref="F20:F30" si="1">IF(C5=0,"",IF(C5="","",(F5/C5)))</f>
        <v>10</v>
      </c>
      <c r="G20" s="28">
        <f t="shared" ref="G20:G30" si="2">IF(E5=0,"",IF(E5="","",(G5/E5)))</f>
        <v>0.625</v>
      </c>
      <c r="H20" s="28">
        <f t="shared" ref="H20:H30" si="3">IF(G5=0,"",IF(G5="","",(H5/G5)))</f>
        <v>0.8</v>
      </c>
      <c r="I20" s="28">
        <f t="shared" ref="I20:I30" si="4">IF(G5=0,"",IF(G5="","",(I5/G5)))</f>
        <v>0.2</v>
      </c>
      <c r="J20" s="28">
        <f t="shared" ref="J20:J30" si="5">IF(G5=0,"",IF(G5="","",(J5/G5)))</f>
        <v>0</v>
      </c>
      <c r="K20" s="5"/>
      <c r="L20" s="10">
        <f t="shared" ref="L20:L30" si="6">IF(K5=0,"",IF(K5="","",(L5/K5)))</f>
        <v>0</v>
      </c>
      <c r="M20" s="10">
        <f t="shared" ref="M20:M30" si="7">IF(K5=0,"",IF(K5="","",(M5/K5)))</f>
        <v>0</v>
      </c>
      <c r="N20" s="10">
        <f t="shared" ref="N20:N30" si="8">IF(K5=0,"",IF(K5="","",(N5/K5)))</f>
        <v>0</v>
      </c>
    </row>
    <row r="21" spans="2:14" x14ac:dyDescent="0.2">
      <c r="B21" s="11">
        <f t="shared" si="0"/>
        <v>2008</v>
      </c>
      <c r="C21" s="4">
        <f t="shared" si="0"/>
        <v>2</v>
      </c>
      <c r="D21" s="10">
        <f t="shared" ref="D21:E30" si="9">IF(D5=0,"",IF(D5="","",((D6-D5)/D5)))</f>
        <v>-0.2711864406779661</v>
      </c>
      <c r="E21" s="10">
        <f t="shared" si="9"/>
        <v>-6.25E-2</v>
      </c>
      <c r="F21" s="9">
        <f t="shared" si="1"/>
        <v>4</v>
      </c>
      <c r="G21" s="28">
        <f t="shared" si="2"/>
        <v>1.3333333333333333</v>
      </c>
      <c r="H21" s="28">
        <f t="shared" si="3"/>
        <v>0.35</v>
      </c>
      <c r="I21" s="28">
        <f t="shared" si="4"/>
        <v>0.15</v>
      </c>
      <c r="J21" s="28">
        <f t="shared" si="5"/>
        <v>0.5</v>
      </c>
      <c r="K21" s="28">
        <f t="shared" ref="K21:K30" si="10">IF(K5=0,"",IF(K5="","",(K6-K5)/K5))</f>
        <v>0.30888873572724973</v>
      </c>
      <c r="L21" s="10">
        <f t="shared" si="6"/>
        <v>0</v>
      </c>
      <c r="M21" s="10">
        <f t="shared" si="7"/>
        <v>0</v>
      </c>
      <c r="N21" s="10">
        <f t="shared" si="8"/>
        <v>0</v>
      </c>
    </row>
    <row r="22" spans="2:14" x14ac:dyDescent="0.2">
      <c r="B22" s="11">
        <f t="shared" si="0"/>
        <v>2009</v>
      </c>
      <c r="C22" s="4">
        <f t="shared" si="0"/>
        <v>4</v>
      </c>
      <c r="D22" s="10">
        <f t="shared" si="9"/>
        <v>1.2674418604651163</v>
      </c>
      <c r="E22" s="10">
        <f t="shared" si="9"/>
        <v>1.3733333333333333</v>
      </c>
      <c r="F22" s="9">
        <f t="shared" si="1"/>
        <v>27.75</v>
      </c>
      <c r="G22" s="28">
        <f t="shared" si="2"/>
        <v>1.1853932584269662</v>
      </c>
      <c r="H22" s="28">
        <f t="shared" si="3"/>
        <v>0.2890995260663507</v>
      </c>
      <c r="I22" s="28">
        <f t="shared" si="4"/>
        <v>9.4786729857819899E-2</v>
      </c>
      <c r="J22" s="28">
        <f t="shared" si="5"/>
        <v>0.61611374407582942</v>
      </c>
      <c r="K22" s="28">
        <f t="shared" si="10"/>
        <v>-0.66645018605630835</v>
      </c>
      <c r="L22" s="10">
        <f t="shared" si="6"/>
        <v>0</v>
      </c>
      <c r="M22" s="10">
        <f t="shared" si="7"/>
        <v>0</v>
      </c>
      <c r="N22" s="10">
        <f t="shared" si="8"/>
        <v>0</v>
      </c>
    </row>
    <row r="23" spans="2:14" x14ac:dyDescent="0.2">
      <c r="B23" s="11">
        <f t="shared" si="0"/>
        <v>2010</v>
      </c>
      <c r="C23" s="4">
        <f t="shared" si="0"/>
        <v>4</v>
      </c>
      <c r="D23" s="10">
        <f t="shared" si="9"/>
        <v>5.6410256410256411E-2</v>
      </c>
      <c r="E23" s="10">
        <f t="shared" si="9"/>
        <v>0.2808988764044944</v>
      </c>
      <c r="F23" s="9">
        <f t="shared" si="1"/>
        <v>8.75</v>
      </c>
      <c r="G23" s="28">
        <f t="shared" si="2"/>
        <v>0.75877192982456143</v>
      </c>
      <c r="H23" s="28">
        <f t="shared" si="3"/>
        <v>0.32369942196531792</v>
      </c>
      <c r="I23" s="28">
        <f t="shared" si="4"/>
        <v>0.16763005780346821</v>
      </c>
      <c r="J23" s="28">
        <f t="shared" si="5"/>
        <v>0.50867052023121384</v>
      </c>
      <c r="K23" s="28">
        <f t="shared" si="10"/>
        <v>5.0241014576645791</v>
      </c>
      <c r="L23" s="10">
        <f t="shared" si="6"/>
        <v>5.4072469338551313E-3</v>
      </c>
      <c r="M23" s="10">
        <f t="shared" si="7"/>
        <v>5.4159823893217788E-4</v>
      </c>
      <c r="N23" s="10">
        <f t="shared" si="8"/>
        <v>6.9097452741185925E-3</v>
      </c>
    </row>
    <row r="24" spans="2:14" x14ac:dyDescent="0.2">
      <c r="B24" s="11">
        <f t="shared" si="0"/>
        <v>2011</v>
      </c>
      <c r="C24" s="4">
        <f t="shared" si="0"/>
        <v>4</v>
      </c>
      <c r="D24" s="10">
        <f t="shared" si="9"/>
        <v>5.8252427184466021E-2</v>
      </c>
      <c r="E24" s="10">
        <f t="shared" si="9"/>
        <v>-0.22368421052631579</v>
      </c>
      <c r="F24" s="9">
        <f t="shared" si="1"/>
        <v>6.5</v>
      </c>
      <c r="G24" s="28">
        <f t="shared" si="2"/>
        <v>0.85875706214689262</v>
      </c>
      <c r="H24" s="28">
        <f t="shared" si="3"/>
        <v>0.32236842105263158</v>
      </c>
      <c r="I24" s="28">
        <f t="shared" si="4"/>
        <v>0.19736842105263158</v>
      </c>
      <c r="J24" s="28">
        <f t="shared" si="5"/>
        <v>0.48026315789473684</v>
      </c>
      <c r="K24" s="28">
        <f t="shared" si="10"/>
        <v>-0.29650756490443414</v>
      </c>
      <c r="L24" s="10">
        <f t="shared" si="6"/>
        <v>1.1001701165981648E-2</v>
      </c>
      <c r="M24" s="10">
        <f t="shared" si="7"/>
        <v>3.3526628835384253E-3</v>
      </c>
      <c r="N24" s="10">
        <f t="shared" si="8"/>
        <v>1.0840276656774242E-2</v>
      </c>
    </row>
    <row r="25" spans="2:14" x14ac:dyDescent="0.2">
      <c r="B25" s="11">
        <f t="shared" si="0"/>
        <v>2012</v>
      </c>
      <c r="C25" s="4">
        <f t="shared" si="0"/>
        <v>4</v>
      </c>
      <c r="D25" s="10">
        <f t="shared" si="9"/>
        <v>0.13302752293577982</v>
      </c>
      <c r="E25" s="10">
        <f t="shared" si="9"/>
        <v>0.59322033898305082</v>
      </c>
      <c r="F25" s="9">
        <f t="shared" si="1"/>
        <v>7</v>
      </c>
      <c r="G25" s="28">
        <f t="shared" si="2"/>
        <v>0.50354609929078009</v>
      </c>
      <c r="H25" s="28">
        <f t="shared" si="3"/>
        <v>0.19718309859154928</v>
      </c>
      <c r="I25" s="28">
        <f t="shared" si="4"/>
        <v>0.14084507042253522</v>
      </c>
      <c r="J25" s="28">
        <f t="shared" si="5"/>
        <v>0.6619718309859155</v>
      </c>
      <c r="K25" s="28">
        <f t="shared" si="10"/>
        <v>0.50217923087429994</v>
      </c>
      <c r="L25" s="10">
        <f t="shared" si="6"/>
        <v>1.4482331060136392E-2</v>
      </c>
      <c r="M25" s="10">
        <f t="shared" si="7"/>
        <v>1.8185575532134739E-3</v>
      </c>
      <c r="N25" s="10">
        <f t="shared" si="8"/>
        <v>9.1506509609423428E-3</v>
      </c>
    </row>
    <row r="26" spans="2:14" x14ac:dyDescent="0.2">
      <c r="B26" s="11">
        <f t="shared" si="0"/>
        <v>2013</v>
      </c>
      <c r="C26" s="4">
        <f t="shared" si="0"/>
        <v>4</v>
      </c>
      <c r="D26" s="10">
        <f t="shared" si="9"/>
        <v>-8.5020242914979755E-2</v>
      </c>
      <c r="E26" s="10">
        <f t="shared" si="9"/>
        <v>4.6099290780141841E-2</v>
      </c>
      <c r="F26" s="9">
        <f t="shared" si="1"/>
        <v>4</v>
      </c>
      <c r="G26" s="28">
        <f t="shared" si="2"/>
        <v>0.64745762711864407</v>
      </c>
      <c r="H26" s="28">
        <f t="shared" si="3"/>
        <v>0.41884816753926701</v>
      </c>
      <c r="I26" s="28">
        <f t="shared" si="4"/>
        <v>0.26178010471204188</v>
      </c>
      <c r="J26" s="28">
        <f t="shared" si="5"/>
        <v>0.3193717277486911</v>
      </c>
      <c r="K26" s="28">
        <f t="shared" si="10"/>
        <v>0.26304608390163259</v>
      </c>
      <c r="L26" s="10">
        <f t="shared" si="6"/>
        <v>9.4831704810958324E-3</v>
      </c>
      <c r="M26" s="10">
        <f t="shared" si="7"/>
        <v>7.8535573342408552E-4</v>
      </c>
      <c r="N26" s="10">
        <f t="shared" si="8"/>
        <v>5.1768032094870976E-3</v>
      </c>
    </row>
    <row r="27" spans="2:14" x14ac:dyDescent="0.2">
      <c r="B27" s="11">
        <f t="shared" si="0"/>
        <v>2014</v>
      </c>
      <c r="C27" s="4">
        <f t="shared" si="0"/>
        <v>4</v>
      </c>
      <c r="D27" s="10">
        <f t="shared" si="9"/>
        <v>6.1946902654867256E-2</v>
      </c>
      <c r="E27" s="10">
        <f t="shared" si="9"/>
        <v>0.14237288135593221</v>
      </c>
      <c r="F27" s="9">
        <f t="shared" si="1"/>
        <v>5.5</v>
      </c>
      <c r="G27" s="28">
        <f t="shared" si="2"/>
        <v>0.50445103857566764</v>
      </c>
      <c r="H27" s="28">
        <f t="shared" si="3"/>
        <v>0.28235294117647058</v>
      </c>
      <c r="I27" s="28">
        <f t="shared" si="4"/>
        <v>0.26470588235294118</v>
      </c>
      <c r="J27" s="28">
        <f t="shared" si="5"/>
        <v>0.45294117647058824</v>
      </c>
      <c r="K27" s="28">
        <f t="shared" si="10"/>
        <v>1.2807843085924461E-2</v>
      </c>
      <c r="L27" s="10">
        <f t="shared" si="6"/>
        <v>1.9980097444977189E-2</v>
      </c>
      <c r="M27" s="10">
        <f t="shared" si="7"/>
        <v>7.7542422166793751E-4</v>
      </c>
      <c r="N27" s="10">
        <f t="shared" si="8"/>
        <v>1.1515049691768873E-2</v>
      </c>
    </row>
    <row r="28" spans="2:14" x14ac:dyDescent="0.2">
      <c r="B28" s="11">
        <f t="shared" si="0"/>
        <v>2015</v>
      </c>
      <c r="C28" s="4">
        <f t="shared" si="0"/>
        <v>4</v>
      </c>
      <c r="D28" s="10">
        <f t="shared" si="9"/>
        <v>8.3333333333333332E-3</v>
      </c>
      <c r="E28" s="10">
        <f t="shared" si="9"/>
        <v>-0.18100890207715134</v>
      </c>
      <c r="F28" s="9">
        <f t="shared" si="1"/>
        <v>6.75</v>
      </c>
      <c r="G28" s="28">
        <f t="shared" si="2"/>
        <v>0.95652173913043481</v>
      </c>
      <c r="H28" s="28">
        <f t="shared" si="3"/>
        <v>0.27651515151515149</v>
      </c>
      <c r="I28" s="28">
        <f t="shared" si="4"/>
        <v>0.21590909090909091</v>
      </c>
      <c r="J28" s="28">
        <f t="shared" si="5"/>
        <v>0.50757575757575757</v>
      </c>
      <c r="K28" s="28">
        <f t="shared" si="10"/>
        <v>-0.11379996639828373</v>
      </c>
      <c r="L28" s="10">
        <f t="shared" si="6"/>
        <v>1.1856237649752448E-2</v>
      </c>
      <c r="M28" s="10">
        <f t="shared" si="7"/>
        <v>2.6979138563397328E-3</v>
      </c>
      <c r="N28" s="10">
        <f t="shared" si="8"/>
        <v>8.5531160905040725E-3</v>
      </c>
    </row>
    <row r="29" spans="2:14" x14ac:dyDescent="0.2">
      <c r="B29" s="11">
        <f t="shared" si="0"/>
        <v>2016</v>
      </c>
      <c r="C29" s="4">
        <f t="shared" si="0"/>
        <v>4</v>
      </c>
      <c r="D29" s="10">
        <f t="shared" si="9"/>
        <v>0.10330578512396695</v>
      </c>
      <c r="E29" s="10">
        <f t="shared" si="9"/>
        <v>3.2608695652173912E-2</v>
      </c>
      <c r="F29" s="9">
        <f t="shared" si="1"/>
        <v>8.75</v>
      </c>
      <c r="G29" s="28">
        <f t="shared" si="2"/>
        <v>0.96140350877192982</v>
      </c>
      <c r="H29" s="28">
        <f t="shared" si="3"/>
        <v>0.27737226277372262</v>
      </c>
      <c r="I29" s="28">
        <f t="shared" si="4"/>
        <v>0.2518248175182482</v>
      </c>
      <c r="J29" s="28">
        <f t="shared" si="5"/>
        <v>0.47080291970802918</v>
      </c>
      <c r="K29" s="28">
        <f t="shared" si="10"/>
        <v>-5.6007233325798621E-2</v>
      </c>
      <c r="L29" s="10">
        <f t="shared" si="6"/>
        <v>1.6020144907385951E-2</v>
      </c>
      <c r="M29" s="10">
        <f t="shared" si="7"/>
        <v>2.8579814926387665E-3</v>
      </c>
      <c r="N29" s="10">
        <f t="shared" si="8"/>
        <v>9.6012729604053691E-3</v>
      </c>
    </row>
    <row r="30" spans="2:14" x14ac:dyDescent="0.2">
      <c r="B30" s="11">
        <f t="shared" si="0"/>
        <v>2017</v>
      </c>
      <c r="C30" s="4">
        <f t="shared" si="0"/>
        <v>3</v>
      </c>
      <c r="D30" s="10">
        <f t="shared" si="9"/>
        <v>-0.2808988764044944</v>
      </c>
      <c r="E30" s="10">
        <f t="shared" si="9"/>
        <v>-0.35087719298245612</v>
      </c>
      <c r="F30" s="9">
        <f t="shared" si="1"/>
        <v>6.333333333333333</v>
      </c>
      <c r="G30" s="28">
        <f t="shared" si="2"/>
        <v>0.88648648648648654</v>
      </c>
      <c r="H30" s="28">
        <f t="shared" si="3"/>
        <v>0.21951219512195122</v>
      </c>
      <c r="I30" s="28">
        <f t="shared" si="4"/>
        <v>0.17682926829268292</v>
      </c>
      <c r="J30" s="28">
        <f t="shared" si="5"/>
        <v>0.60365853658536583</v>
      </c>
      <c r="K30" s="28">
        <f t="shared" si="10"/>
        <v>-0.57433841590582568</v>
      </c>
      <c r="L30" s="10">
        <f t="shared" si="6"/>
        <v>1.8327980111419603E-2</v>
      </c>
      <c r="M30" s="10">
        <f t="shared" si="7"/>
        <v>3.629302992360317E-4</v>
      </c>
      <c r="N30" s="10">
        <f t="shared" si="8"/>
        <v>3.351661313444753E-2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1.5703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1.140625" bestFit="1" customWidth="1"/>
    <col min="12" max="12" width="8.5703125" bestFit="1" customWidth="1"/>
    <col min="13" max="13" width="10" bestFit="1" customWidth="1"/>
    <col min="14" max="14" width="10.140625" bestFit="1" customWidth="1"/>
  </cols>
  <sheetData>
    <row r="1" spans="1:14" ht="23.25" x14ac:dyDescent="0.35"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47</v>
      </c>
      <c r="B5" s="11">
        <v>2007</v>
      </c>
      <c r="C5" s="4">
        <v>83</v>
      </c>
      <c r="D5" s="4">
        <v>12292</v>
      </c>
      <c r="E5" s="4">
        <v>8029</v>
      </c>
      <c r="F5" s="4">
        <v>898</v>
      </c>
      <c r="G5" s="4">
        <v>6089</v>
      </c>
      <c r="H5" s="4">
        <v>1734</v>
      </c>
      <c r="I5" s="4">
        <v>1336</v>
      </c>
      <c r="J5" s="4">
        <v>3019</v>
      </c>
      <c r="K5" s="5">
        <v>4150068</v>
      </c>
      <c r="L5" s="5">
        <v>71706</v>
      </c>
      <c r="M5" s="5">
        <v>27925</v>
      </c>
      <c r="N5" s="5">
        <v>95343</v>
      </c>
    </row>
    <row r="6" spans="1:14" x14ac:dyDescent="0.2">
      <c r="A6" t="s">
        <v>47</v>
      </c>
      <c r="B6" s="11">
        <v>2008</v>
      </c>
      <c r="C6" s="4">
        <v>88</v>
      </c>
      <c r="D6" s="4">
        <v>13127</v>
      </c>
      <c r="E6" s="4">
        <v>8840</v>
      </c>
      <c r="F6" s="4">
        <v>1200</v>
      </c>
      <c r="G6" s="4">
        <v>6217</v>
      </c>
      <c r="H6" s="4">
        <v>1667</v>
      </c>
      <c r="I6" s="4">
        <v>1301</v>
      </c>
      <c r="J6" s="4">
        <v>3249</v>
      </c>
      <c r="K6" s="5">
        <v>3541031</v>
      </c>
      <c r="L6" s="5">
        <v>69488</v>
      </c>
      <c r="M6" s="5">
        <v>31519</v>
      </c>
      <c r="N6" s="5">
        <v>89984</v>
      </c>
    </row>
    <row r="7" spans="1:14" x14ac:dyDescent="0.2">
      <c r="A7" t="s">
        <v>47</v>
      </c>
      <c r="B7" s="11">
        <v>2009</v>
      </c>
      <c r="C7" s="4">
        <v>89</v>
      </c>
      <c r="D7" s="4">
        <v>13501</v>
      </c>
      <c r="E7" s="4">
        <v>9248</v>
      </c>
      <c r="F7" s="4">
        <v>1293</v>
      </c>
      <c r="G7" s="4">
        <v>6558</v>
      </c>
      <c r="H7" s="4">
        <v>1798</v>
      </c>
      <c r="I7" s="4">
        <v>1274</v>
      </c>
      <c r="J7" s="4">
        <v>3486</v>
      </c>
      <c r="K7" s="5">
        <v>3555495</v>
      </c>
      <c r="L7" s="5">
        <v>86860</v>
      </c>
      <c r="M7" s="5">
        <v>28869</v>
      </c>
      <c r="N7" s="5">
        <v>59501</v>
      </c>
    </row>
    <row r="8" spans="1:14" x14ac:dyDescent="0.2">
      <c r="A8" t="s">
        <v>47</v>
      </c>
      <c r="B8" s="11">
        <v>2010</v>
      </c>
      <c r="C8" s="4">
        <v>88</v>
      </c>
      <c r="D8" s="4">
        <v>13521</v>
      </c>
      <c r="E8" s="4">
        <v>9677</v>
      </c>
      <c r="F8" s="4">
        <v>1015</v>
      </c>
      <c r="G8" s="4">
        <v>7651</v>
      </c>
      <c r="H8" s="4">
        <v>1691</v>
      </c>
      <c r="I8" s="4">
        <v>1609</v>
      </c>
      <c r="J8" s="4">
        <v>4351</v>
      </c>
      <c r="K8" s="5">
        <v>3820153</v>
      </c>
      <c r="L8" s="5">
        <v>74861</v>
      </c>
      <c r="M8" s="5">
        <v>27026</v>
      </c>
      <c r="N8" s="5">
        <v>77722</v>
      </c>
    </row>
    <row r="9" spans="1:14" x14ac:dyDescent="0.2">
      <c r="A9" t="s">
        <v>47</v>
      </c>
      <c r="B9" s="11">
        <v>2011</v>
      </c>
      <c r="C9" s="4">
        <v>90</v>
      </c>
      <c r="D9" s="4">
        <v>13588</v>
      </c>
      <c r="E9" s="4">
        <v>9077</v>
      </c>
      <c r="F9" s="4">
        <v>864</v>
      </c>
      <c r="G9" s="4">
        <v>7813</v>
      </c>
      <c r="H9" s="4">
        <v>1635</v>
      </c>
      <c r="I9" s="4">
        <v>1616</v>
      </c>
      <c r="J9" s="4">
        <v>4562</v>
      </c>
      <c r="K9" s="5">
        <v>3745517</v>
      </c>
      <c r="L9" s="5">
        <v>80117</v>
      </c>
      <c r="M9" s="5">
        <v>37294</v>
      </c>
      <c r="N9" s="5">
        <v>110270</v>
      </c>
    </row>
    <row r="10" spans="1:14" x14ac:dyDescent="0.2">
      <c r="A10" t="s">
        <v>47</v>
      </c>
      <c r="B10" s="11">
        <v>2012</v>
      </c>
      <c r="C10" s="4">
        <v>86</v>
      </c>
      <c r="D10" s="4">
        <v>13724</v>
      </c>
      <c r="E10" s="4">
        <v>8721</v>
      </c>
      <c r="F10" s="4">
        <v>880</v>
      </c>
      <c r="G10" s="4">
        <v>8457</v>
      </c>
      <c r="H10" s="4">
        <v>1730</v>
      </c>
      <c r="I10" s="4">
        <v>1687</v>
      </c>
      <c r="J10" s="4">
        <v>5040</v>
      </c>
      <c r="K10" s="5">
        <v>4102845</v>
      </c>
      <c r="L10" s="5">
        <v>76842</v>
      </c>
      <c r="M10" s="5">
        <v>34774</v>
      </c>
      <c r="N10" s="5">
        <v>108739</v>
      </c>
    </row>
    <row r="11" spans="1:14" x14ac:dyDescent="0.2">
      <c r="A11" t="s">
        <v>47</v>
      </c>
      <c r="B11" s="11">
        <v>2013</v>
      </c>
      <c r="C11" s="4">
        <v>86</v>
      </c>
      <c r="D11" s="4">
        <v>13646</v>
      </c>
      <c r="E11" s="4">
        <v>8623</v>
      </c>
      <c r="F11" s="4">
        <v>812</v>
      </c>
      <c r="G11" s="4">
        <v>7715</v>
      </c>
      <c r="H11" s="4">
        <v>1720</v>
      </c>
      <c r="I11" s="4">
        <v>1437</v>
      </c>
      <c r="J11" s="4">
        <v>4558</v>
      </c>
      <c r="K11" s="5">
        <v>3779092</v>
      </c>
      <c r="L11" s="5">
        <v>72508</v>
      </c>
      <c r="M11" s="5">
        <v>31681</v>
      </c>
      <c r="N11" s="5">
        <v>98137</v>
      </c>
    </row>
    <row r="12" spans="1:14" x14ac:dyDescent="0.2">
      <c r="A12" t="s">
        <v>47</v>
      </c>
      <c r="B12" s="11">
        <v>2014</v>
      </c>
      <c r="C12" s="4">
        <v>90</v>
      </c>
      <c r="D12" s="4">
        <v>13927</v>
      </c>
      <c r="E12" s="4">
        <v>9264</v>
      </c>
      <c r="F12" s="4">
        <v>857</v>
      </c>
      <c r="G12" s="4">
        <v>9058</v>
      </c>
      <c r="H12" s="4">
        <v>1990</v>
      </c>
      <c r="I12" s="4">
        <v>1654</v>
      </c>
      <c r="J12" s="4">
        <v>5414</v>
      </c>
      <c r="K12" s="5">
        <v>4394712</v>
      </c>
      <c r="L12" s="5">
        <v>81767</v>
      </c>
      <c r="M12" s="5">
        <v>29617</v>
      </c>
      <c r="N12" s="5">
        <v>77950</v>
      </c>
    </row>
    <row r="13" spans="1:14" x14ac:dyDescent="0.2">
      <c r="A13" t="s">
        <v>47</v>
      </c>
      <c r="B13" s="11">
        <v>2015</v>
      </c>
      <c r="C13" s="4">
        <v>93</v>
      </c>
      <c r="D13" s="4">
        <v>14240</v>
      </c>
      <c r="E13" s="4">
        <v>9987</v>
      </c>
      <c r="F13" s="4">
        <v>772</v>
      </c>
      <c r="G13" s="4">
        <v>9525</v>
      </c>
      <c r="H13" s="4">
        <v>2105</v>
      </c>
      <c r="I13" s="4">
        <v>1763</v>
      </c>
      <c r="J13" s="4">
        <v>5657</v>
      </c>
      <c r="K13" s="5">
        <v>4661910</v>
      </c>
      <c r="L13" s="5">
        <v>75614</v>
      </c>
      <c r="M13" s="5">
        <v>29439</v>
      </c>
      <c r="N13" s="5">
        <v>92637</v>
      </c>
    </row>
    <row r="14" spans="1:14" x14ac:dyDescent="0.2">
      <c r="A14" t="s">
        <v>47</v>
      </c>
      <c r="B14" s="11">
        <v>2016</v>
      </c>
      <c r="C14" s="4">
        <v>96</v>
      </c>
      <c r="D14" s="4">
        <v>14751</v>
      </c>
      <c r="E14" s="4">
        <v>11169</v>
      </c>
      <c r="F14" s="4">
        <v>993</v>
      </c>
      <c r="G14" s="4">
        <v>10227</v>
      </c>
      <c r="H14" s="4">
        <v>2243</v>
      </c>
      <c r="I14" s="4">
        <v>1713</v>
      </c>
      <c r="J14" s="4">
        <v>6271</v>
      </c>
      <c r="K14" s="5">
        <v>5276333</v>
      </c>
      <c r="L14" s="5">
        <v>90380</v>
      </c>
      <c r="M14" s="5">
        <v>34135</v>
      </c>
      <c r="N14" s="5">
        <v>137861</v>
      </c>
    </row>
    <row r="15" spans="1:14" x14ac:dyDescent="0.2">
      <c r="A15" t="s">
        <v>47</v>
      </c>
      <c r="B15" s="11">
        <v>2017</v>
      </c>
      <c r="C15" s="4">
        <v>99</v>
      </c>
      <c r="D15" s="4">
        <v>14847</v>
      </c>
      <c r="E15" s="4">
        <v>10882</v>
      </c>
      <c r="F15" s="4">
        <v>885</v>
      </c>
      <c r="G15" s="4">
        <v>9833</v>
      </c>
      <c r="H15" s="4">
        <v>2091</v>
      </c>
      <c r="I15" s="4">
        <v>1646</v>
      </c>
      <c r="J15" s="4">
        <v>6096</v>
      </c>
      <c r="K15" s="5">
        <v>5047040</v>
      </c>
      <c r="L15" s="5">
        <v>87546</v>
      </c>
      <c r="M15" s="5">
        <v>34678</v>
      </c>
      <c r="N15" s="5">
        <v>142190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10469</v>
      </c>
      <c r="K17" s="8">
        <f>SUM(K5:K15)</f>
        <v>46074196</v>
      </c>
      <c r="L17" s="8">
        <f>SUM(L5:L15)</f>
        <v>867689</v>
      </c>
      <c r="M17" s="8">
        <f>SUM(M5:M15)</f>
        <v>346957</v>
      </c>
      <c r="N17" s="8">
        <f>SUM(N5:N15)</f>
        <v>1090334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83</v>
      </c>
      <c r="D20" s="4"/>
      <c r="E20" s="4"/>
      <c r="F20" s="9">
        <f t="shared" ref="F20:F30" si="1">IF(C5=0,"",IF(C5="","",(F5/C5)))</f>
        <v>10.819277108433734</v>
      </c>
      <c r="G20" s="28">
        <f t="shared" ref="G20:G30" si="2">IF(E5=0,"",IF(E5="","",(G5/E5)))</f>
        <v>0.75837588740814543</v>
      </c>
      <c r="H20" s="28">
        <f t="shared" ref="H20:H30" si="3">IF(G5=0,"",IF(G5="","",(H5/G5)))</f>
        <v>0.28477582525866318</v>
      </c>
      <c r="I20" s="28">
        <f t="shared" ref="I20:I30" si="4">IF(G5=0,"",IF(G5="","",(I5/G5)))</f>
        <v>0.21941205452455248</v>
      </c>
      <c r="J20" s="28">
        <f t="shared" ref="J20:J30" si="5">IF(G5=0,"",IF(G5="","",(J5/G5)))</f>
        <v>0.49581212021678439</v>
      </c>
      <c r="K20" s="5"/>
      <c r="L20" s="10">
        <f t="shared" ref="L20:L30" si="6">IF(K5=0,"",IF(K5="","",(L5/K5)))</f>
        <v>1.7278271103027709E-2</v>
      </c>
      <c r="M20" s="10">
        <f t="shared" ref="M20:M30" si="7">IF(K5=0,"",IF(K5="","",(M5/K5)))</f>
        <v>6.7288054075258525E-3</v>
      </c>
      <c r="N20" s="10">
        <f t="shared" ref="N20:N30" si="8">IF(K5=0,"",IF(K5="","",(N5/K5)))</f>
        <v>2.2973840428638759E-2</v>
      </c>
    </row>
    <row r="21" spans="2:14" x14ac:dyDescent="0.2">
      <c r="B21" s="11">
        <f t="shared" si="0"/>
        <v>2008</v>
      </c>
      <c r="C21" s="4">
        <f t="shared" si="0"/>
        <v>88</v>
      </c>
      <c r="D21" s="10">
        <f t="shared" ref="D21:E30" si="9">IF(D5=0,"",IF(D5="","",((D6-D5)/D5)))</f>
        <v>6.7930361210543438E-2</v>
      </c>
      <c r="E21" s="10">
        <f t="shared" si="9"/>
        <v>0.10100884294432681</v>
      </c>
      <c r="F21" s="9">
        <f t="shared" si="1"/>
        <v>13.636363636363637</v>
      </c>
      <c r="G21" s="28">
        <f t="shared" si="2"/>
        <v>0.70328054298642539</v>
      </c>
      <c r="H21" s="28">
        <f t="shared" si="3"/>
        <v>0.26813575679588225</v>
      </c>
      <c r="I21" s="28">
        <f t="shared" si="4"/>
        <v>0.20926491877111147</v>
      </c>
      <c r="J21" s="28">
        <f t="shared" si="5"/>
        <v>0.52259932443300627</v>
      </c>
      <c r="K21" s="28">
        <f t="shared" ref="K21:K30" si="10">IF(K5=0,"",IF(K5="","",(K6-K5)/K5))</f>
        <v>-0.1467534989788119</v>
      </c>
      <c r="L21" s="10">
        <f t="shared" si="6"/>
        <v>1.9623663277728999E-2</v>
      </c>
      <c r="M21" s="10">
        <f t="shared" si="7"/>
        <v>8.9010799397124737E-3</v>
      </c>
      <c r="N21" s="10">
        <f t="shared" si="8"/>
        <v>2.541180802992123E-2</v>
      </c>
    </row>
    <row r="22" spans="2:14" x14ac:dyDescent="0.2">
      <c r="B22" s="11">
        <f t="shared" si="0"/>
        <v>2009</v>
      </c>
      <c r="C22" s="4">
        <f t="shared" si="0"/>
        <v>89</v>
      </c>
      <c r="D22" s="10">
        <f t="shared" si="9"/>
        <v>2.8490896625276148E-2</v>
      </c>
      <c r="E22" s="10">
        <f t="shared" si="9"/>
        <v>4.6153846153846156E-2</v>
      </c>
      <c r="F22" s="9">
        <f t="shared" si="1"/>
        <v>14.52808988764045</v>
      </c>
      <c r="G22" s="28">
        <f t="shared" si="2"/>
        <v>0.70912629757785473</v>
      </c>
      <c r="H22" s="28">
        <f t="shared" si="3"/>
        <v>0.27416895394937479</v>
      </c>
      <c r="I22" s="28">
        <f t="shared" si="4"/>
        <v>0.19426654467825558</v>
      </c>
      <c r="J22" s="28">
        <f t="shared" si="5"/>
        <v>0.53156450137236966</v>
      </c>
      <c r="K22" s="28">
        <f t="shared" si="10"/>
        <v>4.0846860702433837E-3</v>
      </c>
      <c r="L22" s="10">
        <f t="shared" si="6"/>
        <v>2.4429791069879157E-2</v>
      </c>
      <c r="M22" s="10">
        <f t="shared" si="7"/>
        <v>8.1195445359928779E-3</v>
      </c>
      <c r="N22" s="10">
        <f t="shared" si="8"/>
        <v>1.6734941266968454E-2</v>
      </c>
    </row>
    <row r="23" spans="2:14" x14ac:dyDescent="0.2">
      <c r="B23" s="11">
        <f t="shared" si="0"/>
        <v>2010</v>
      </c>
      <c r="C23" s="4">
        <f t="shared" si="0"/>
        <v>88</v>
      </c>
      <c r="D23" s="10">
        <f t="shared" si="9"/>
        <v>1.4813717502407228E-3</v>
      </c>
      <c r="E23" s="10">
        <f t="shared" si="9"/>
        <v>4.6388408304498273E-2</v>
      </c>
      <c r="F23" s="9">
        <f t="shared" si="1"/>
        <v>11.534090909090908</v>
      </c>
      <c r="G23" s="28">
        <f t="shared" si="2"/>
        <v>0.79063759429575287</v>
      </c>
      <c r="H23" s="28">
        <f t="shared" si="3"/>
        <v>0.22101686054110573</v>
      </c>
      <c r="I23" s="28">
        <f t="shared" si="4"/>
        <v>0.21029930728009411</v>
      </c>
      <c r="J23" s="28">
        <f t="shared" si="5"/>
        <v>0.56868383217880014</v>
      </c>
      <c r="K23" s="28">
        <f t="shared" si="10"/>
        <v>7.443633024374946E-2</v>
      </c>
      <c r="L23" s="10">
        <f t="shared" si="6"/>
        <v>1.9596335539440436E-2</v>
      </c>
      <c r="M23" s="10">
        <f t="shared" si="7"/>
        <v>7.0745857561202389E-3</v>
      </c>
      <c r="N23" s="10">
        <f t="shared" si="8"/>
        <v>2.0345258422895626E-2</v>
      </c>
    </row>
    <row r="24" spans="2:14" x14ac:dyDescent="0.2">
      <c r="B24" s="11">
        <f t="shared" si="0"/>
        <v>2011</v>
      </c>
      <c r="C24" s="4">
        <f t="shared" si="0"/>
        <v>90</v>
      </c>
      <c r="D24" s="10">
        <f t="shared" si="9"/>
        <v>4.9552547888469791E-3</v>
      </c>
      <c r="E24" s="10">
        <f t="shared" si="9"/>
        <v>-6.2002686783093931E-2</v>
      </c>
      <c r="F24" s="9">
        <f t="shared" si="1"/>
        <v>9.6</v>
      </c>
      <c r="G24" s="28">
        <f t="shared" si="2"/>
        <v>0.8607469428225184</v>
      </c>
      <c r="H24" s="28">
        <f t="shared" si="3"/>
        <v>0.20926660693715601</v>
      </c>
      <c r="I24" s="28">
        <f t="shared" si="4"/>
        <v>0.20683476257519517</v>
      </c>
      <c r="J24" s="28">
        <f t="shared" si="5"/>
        <v>0.58389863048764878</v>
      </c>
      <c r="K24" s="28">
        <f t="shared" si="10"/>
        <v>-1.9537437374890481E-2</v>
      </c>
      <c r="L24" s="10">
        <f t="shared" si="6"/>
        <v>2.1390104490247943E-2</v>
      </c>
      <c r="M24" s="10">
        <f t="shared" si="7"/>
        <v>9.9569698922738845E-3</v>
      </c>
      <c r="N24" s="10">
        <f t="shared" si="8"/>
        <v>2.9440528503808686E-2</v>
      </c>
    </row>
    <row r="25" spans="2:14" x14ac:dyDescent="0.2">
      <c r="B25" s="11">
        <f t="shared" si="0"/>
        <v>2012</v>
      </c>
      <c r="C25" s="4">
        <f t="shared" si="0"/>
        <v>86</v>
      </c>
      <c r="D25" s="10">
        <f t="shared" si="9"/>
        <v>1.0008831321754489E-2</v>
      </c>
      <c r="E25" s="10">
        <f t="shared" si="9"/>
        <v>-3.9220006610113475E-2</v>
      </c>
      <c r="F25" s="9">
        <f t="shared" si="1"/>
        <v>10.232558139534884</v>
      </c>
      <c r="G25" s="28">
        <f t="shared" si="2"/>
        <v>0.96972824217406262</v>
      </c>
      <c r="H25" s="28">
        <f t="shared" si="3"/>
        <v>0.20456426628828189</v>
      </c>
      <c r="I25" s="28">
        <f t="shared" si="4"/>
        <v>0.19947972094123212</v>
      </c>
      <c r="J25" s="28">
        <f t="shared" si="5"/>
        <v>0.59595601277048604</v>
      </c>
      <c r="K25" s="28">
        <f t="shared" si="10"/>
        <v>9.5401515998992936E-2</v>
      </c>
      <c r="L25" s="10">
        <f t="shared" si="6"/>
        <v>1.8728955151851946E-2</v>
      </c>
      <c r="M25" s="10">
        <f t="shared" si="7"/>
        <v>8.4755821874821016E-3</v>
      </c>
      <c r="N25" s="10">
        <f t="shared" si="8"/>
        <v>2.6503316601041473E-2</v>
      </c>
    </row>
    <row r="26" spans="2:14" x14ac:dyDescent="0.2">
      <c r="B26" s="11">
        <f t="shared" si="0"/>
        <v>2013</v>
      </c>
      <c r="C26" s="4">
        <f t="shared" si="0"/>
        <v>86</v>
      </c>
      <c r="D26" s="10">
        <f t="shared" si="9"/>
        <v>-5.6834742057709125E-3</v>
      </c>
      <c r="E26" s="10">
        <f t="shared" si="9"/>
        <v>-1.123724343538585E-2</v>
      </c>
      <c r="F26" s="9">
        <f t="shared" si="1"/>
        <v>9.4418604651162799</v>
      </c>
      <c r="G26" s="28">
        <f t="shared" si="2"/>
        <v>0.89470022034094865</v>
      </c>
      <c r="H26" s="28">
        <f t="shared" si="3"/>
        <v>0.22294232015554116</v>
      </c>
      <c r="I26" s="28">
        <f t="shared" si="4"/>
        <v>0.18626053143227478</v>
      </c>
      <c r="J26" s="28">
        <f t="shared" si="5"/>
        <v>0.590797148412184</v>
      </c>
      <c r="K26" s="28">
        <f t="shared" si="10"/>
        <v>-7.8909390922640266E-2</v>
      </c>
      <c r="L26" s="10">
        <f t="shared" si="6"/>
        <v>1.91866194313343E-2</v>
      </c>
      <c r="M26" s="10">
        <f t="shared" si="7"/>
        <v>8.3832306808090413E-3</v>
      </c>
      <c r="N26" s="10">
        <f t="shared" si="8"/>
        <v>2.596840722586272E-2</v>
      </c>
    </row>
    <row r="27" spans="2:14" x14ac:dyDescent="0.2">
      <c r="B27" s="11">
        <f t="shared" si="0"/>
        <v>2014</v>
      </c>
      <c r="C27" s="4">
        <f t="shared" si="0"/>
        <v>90</v>
      </c>
      <c r="D27" s="10">
        <f t="shared" si="9"/>
        <v>2.0592114905466804E-2</v>
      </c>
      <c r="E27" s="10">
        <f t="shared" si="9"/>
        <v>7.4336077931114464E-2</v>
      </c>
      <c r="F27" s="9">
        <f t="shared" si="1"/>
        <v>9.5222222222222221</v>
      </c>
      <c r="G27" s="28">
        <f t="shared" si="2"/>
        <v>0.97776338514680483</v>
      </c>
      <c r="H27" s="28">
        <f t="shared" si="3"/>
        <v>0.21969529697504969</v>
      </c>
      <c r="I27" s="28">
        <f t="shared" si="4"/>
        <v>0.18260101567674983</v>
      </c>
      <c r="J27" s="28">
        <f t="shared" si="5"/>
        <v>0.59770368734820045</v>
      </c>
      <c r="K27" s="28">
        <f t="shared" si="10"/>
        <v>0.16290156471448697</v>
      </c>
      <c r="L27" s="10">
        <f t="shared" si="6"/>
        <v>1.8605769843393606E-2</v>
      </c>
      <c r="M27" s="10">
        <f t="shared" si="7"/>
        <v>6.7392356996317394E-3</v>
      </c>
      <c r="N27" s="10">
        <f t="shared" si="8"/>
        <v>1.773722601162488E-2</v>
      </c>
    </row>
    <row r="28" spans="2:14" x14ac:dyDescent="0.2">
      <c r="B28" s="11">
        <f t="shared" si="0"/>
        <v>2015</v>
      </c>
      <c r="C28" s="4">
        <f t="shared" si="0"/>
        <v>93</v>
      </c>
      <c r="D28" s="10">
        <f t="shared" si="9"/>
        <v>2.2474330437280102E-2</v>
      </c>
      <c r="E28" s="10">
        <f t="shared" si="9"/>
        <v>7.8044041450777202E-2</v>
      </c>
      <c r="F28" s="9">
        <f t="shared" si="1"/>
        <v>8.301075268817204</v>
      </c>
      <c r="G28" s="28">
        <f t="shared" si="2"/>
        <v>0.95373986182036652</v>
      </c>
      <c r="H28" s="28">
        <f t="shared" si="3"/>
        <v>0.220997375328084</v>
      </c>
      <c r="I28" s="28">
        <f t="shared" si="4"/>
        <v>0.18509186351706036</v>
      </c>
      <c r="J28" s="28">
        <f t="shared" si="5"/>
        <v>0.59391076115485564</v>
      </c>
      <c r="K28" s="28">
        <f t="shared" si="10"/>
        <v>6.0799888593382229E-2</v>
      </c>
      <c r="L28" s="10">
        <f t="shared" si="6"/>
        <v>1.6219532337604117E-2</v>
      </c>
      <c r="M28" s="10">
        <f t="shared" si="7"/>
        <v>6.3147937218865227E-3</v>
      </c>
      <c r="N28" s="10">
        <f t="shared" si="8"/>
        <v>1.9871039981466825E-2</v>
      </c>
    </row>
    <row r="29" spans="2:14" x14ac:dyDescent="0.2">
      <c r="B29" s="11">
        <f t="shared" si="0"/>
        <v>2016</v>
      </c>
      <c r="C29" s="4">
        <f t="shared" si="0"/>
        <v>96</v>
      </c>
      <c r="D29" s="10">
        <f t="shared" si="9"/>
        <v>3.5884831460674158E-2</v>
      </c>
      <c r="E29" s="10">
        <f t="shared" si="9"/>
        <v>0.11835386001802344</v>
      </c>
      <c r="F29" s="9">
        <f t="shared" si="1"/>
        <v>10.34375</v>
      </c>
      <c r="G29" s="28">
        <f t="shared" si="2"/>
        <v>0.91565941445071175</v>
      </c>
      <c r="H29" s="28">
        <f t="shared" si="3"/>
        <v>0.21932140412633225</v>
      </c>
      <c r="I29" s="28">
        <f t="shared" si="4"/>
        <v>0.16749779994133177</v>
      </c>
      <c r="J29" s="28">
        <f t="shared" si="5"/>
        <v>0.61318079593233599</v>
      </c>
      <c r="K29" s="28">
        <f t="shared" si="10"/>
        <v>0.13179640962609745</v>
      </c>
      <c r="L29" s="10">
        <f t="shared" si="6"/>
        <v>1.7129320685407838E-2</v>
      </c>
      <c r="M29" s="10">
        <f t="shared" si="7"/>
        <v>6.4694552068643128E-3</v>
      </c>
      <c r="N29" s="10">
        <f t="shared" si="8"/>
        <v>2.6128184100586524E-2</v>
      </c>
    </row>
    <row r="30" spans="2:14" x14ac:dyDescent="0.2">
      <c r="B30" s="11">
        <f t="shared" si="0"/>
        <v>2017</v>
      </c>
      <c r="C30" s="4">
        <f t="shared" si="0"/>
        <v>99</v>
      </c>
      <c r="D30" s="10">
        <f t="shared" si="9"/>
        <v>6.5080333536709379E-3</v>
      </c>
      <c r="E30" s="10">
        <f t="shared" si="9"/>
        <v>-2.5696123198137702E-2</v>
      </c>
      <c r="F30" s="9">
        <f t="shared" si="1"/>
        <v>8.9393939393939394</v>
      </c>
      <c r="G30" s="28">
        <f t="shared" si="2"/>
        <v>0.90360227899283219</v>
      </c>
      <c r="H30" s="28">
        <f t="shared" si="3"/>
        <v>0.21265127631445133</v>
      </c>
      <c r="I30" s="28">
        <f t="shared" si="4"/>
        <v>0.1673955049323706</v>
      </c>
      <c r="J30" s="28">
        <f t="shared" si="5"/>
        <v>0.6199532187531781</v>
      </c>
      <c r="K30" s="28">
        <f t="shared" si="10"/>
        <v>-4.345688568177937E-2</v>
      </c>
      <c r="L30" s="10">
        <f t="shared" si="6"/>
        <v>1.7346008749682982E-2</v>
      </c>
      <c r="M30" s="10">
        <f t="shared" si="7"/>
        <v>6.8709580268830842E-3</v>
      </c>
      <c r="N30" s="10">
        <f t="shared" si="8"/>
        <v>2.8172948896779102E-2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5" sqref="B5:B15"/>
    </sheetView>
  </sheetViews>
  <sheetFormatPr defaultRowHeight="12.75" x14ac:dyDescent="0.2"/>
  <cols>
    <col min="1" max="1" width="7.71093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69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35</v>
      </c>
      <c r="B5" s="11">
        <v>2007</v>
      </c>
      <c r="C5" s="4">
        <v>2</v>
      </c>
      <c r="D5" s="4">
        <v>94</v>
      </c>
      <c r="E5" s="4">
        <v>45</v>
      </c>
      <c r="F5" s="4">
        <v>3</v>
      </c>
      <c r="G5" s="4">
        <v>9</v>
      </c>
      <c r="H5" s="4">
        <v>2</v>
      </c>
      <c r="I5" s="4">
        <v>2</v>
      </c>
      <c r="J5" s="4">
        <v>5</v>
      </c>
      <c r="K5" s="5">
        <v>27498</v>
      </c>
      <c r="L5" s="5">
        <v>714</v>
      </c>
      <c r="M5" s="5">
        <v>511</v>
      </c>
      <c r="N5" s="5">
        <v>2430</v>
      </c>
    </row>
    <row r="6" spans="1:14" x14ac:dyDescent="0.2">
      <c r="A6" t="s">
        <v>35</v>
      </c>
      <c r="B6" s="11">
        <v>2008</v>
      </c>
      <c r="C6" s="4">
        <v>3</v>
      </c>
      <c r="D6" s="4">
        <v>39</v>
      </c>
      <c r="E6" s="4">
        <v>18</v>
      </c>
      <c r="F6" s="4">
        <v>5</v>
      </c>
      <c r="G6" s="4">
        <v>7</v>
      </c>
      <c r="H6" s="4">
        <v>0</v>
      </c>
      <c r="I6" s="4">
        <v>3</v>
      </c>
      <c r="J6" s="4">
        <v>4</v>
      </c>
      <c r="K6" s="5">
        <v>17879</v>
      </c>
      <c r="L6" s="5">
        <v>628</v>
      </c>
      <c r="M6" s="5">
        <v>450</v>
      </c>
      <c r="N6" s="5">
        <v>1656</v>
      </c>
    </row>
    <row r="7" spans="1:14" x14ac:dyDescent="0.2">
      <c r="A7" t="s">
        <v>35</v>
      </c>
      <c r="B7" s="11">
        <v>2009</v>
      </c>
      <c r="C7" s="4">
        <v>4</v>
      </c>
      <c r="D7" s="4">
        <v>90</v>
      </c>
      <c r="E7" s="4">
        <v>48</v>
      </c>
      <c r="F7" s="4">
        <v>57</v>
      </c>
      <c r="G7" s="4">
        <v>21</v>
      </c>
      <c r="H7" s="4">
        <v>10</v>
      </c>
      <c r="I7" s="4">
        <v>6</v>
      </c>
      <c r="J7" s="4">
        <v>5</v>
      </c>
      <c r="K7" s="5">
        <v>32686</v>
      </c>
      <c r="L7" s="5">
        <v>100</v>
      </c>
      <c r="M7" s="5">
        <v>0</v>
      </c>
      <c r="N7" s="5">
        <v>1754</v>
      </c>
    </row>
    <row r="8" spans="1:14" x14ac:dyDescent="0.2">
      <c r="A8" t="s">
        <v>35</v>
      </c>
      <c r="B8" s="11">
        <v>2010</v>
      </c>
      <c r="C8" s="4">
        <v>4</v>
      </c>
      <c r="D8" s="4">
        <v>142</v>
      </c>
      <c r="E8" s="4">
        <v>61</v>
      </c>
      <c r="F8" s="4">
        <v>16</v>
      </c>
      <c r="G8" s="4">
        <v>62</v>
      </c>
      <c r="H8" s="4">
        <v>13</v>
      </c>
      <c r="I8" s="4">
        <v>6</v>
      </c>
      <c r="J8" s="4">
        <v>43</v>
      </c>
      <c r="K8" s="5">
        <v>31450</v>
      </c>
      <c r="L8" s="5">
        <v>49</v>
      </c>
      <c r="M8" s="5">
        <v>10</v>
      </c>
      <c r="N8" s="5">
        <v>2460</v>
      </c>
    </row>
    <row r="9" spans="1:14" x14ac:dyDescent="0.2">
      <c r="A9" t="s">
        <v>35</v>
      </c>
      <c r="B9" s="11">
        <v>2011</v>
      </c>
      <c r="C9" s="4">
        <v>4</v>
      </c>
      <c r="D9" s="4">
        <v>142</v>
      </c>
      <c r="E9" s="4">
        <v>82</v>
      </c>
      <c r="F9" s="4">
        <v>8</v>
      </c>
      <c r="G9" s="4">
        <v>83</v>
      </c>
      <c r="H9" s="4">
        <v>15</v>
      </c>
      <c r="I9" s="4">
        <v>9</v>
      </c>
      <c r="J9" s="4">
        <v>59</v>
      </c>
      <c r="K9" s="5">
        <v>31586</v>
      </c>
      <c r="L9" s="5">
        <v>1165</v>
      </c>
      <c r="M9" s="5">
        <v>530</v>
      </c>
      <c r="N9" s="5">
        <v>1239</v>
      </c>
    </row>
    <row r="10" spans="1:14" x14ac:dyDescent="0.2">
      <c r="A10" t="s">
        <v>35</v>
      </c>
      <c r="B10" s="11">
        <v>2012</v>
      </c>
      <c r="C10" s="4">
        <v>5</v>
      </c>
      <c r="D10" s="4">
        <v>152</v>
      </c>
      <c r="E10" s="4">
        <v>70</v>
      </c>
      <c r="F10" s="4">
        <v>14</v>
      </c>
      <c r="G10" s="4">
        <v>100</v>
      </c>
      <c r="H10" s="4">
        <v>32</v>
      </c>
      <c r="I10" s="4">
        <v>15</v>
      </c>
      <c r="J10" s="4">
        <v>53</v>
      </c>
      <c r="K10" s="5">
        <v>36004</v>
      </c>
      <c r="L10" s="5">
        <v>1103</v>
      </c>
      <c r="M10" s="5">
        <v>502</v>
      </c>
      <c r="N10" s="5">
        <v>2078</v>
      </c>
    </row>
    <row r="11" spans="1:14" x14ac:dyDescent="0.2">
      <c r="A11" t="s">
        <v>35</v>
      </c>
      <c r="B11" s="11">
        <v>2013</v>
      </c>
      <c r="C11" s="4">
        <v>6</v>
      </c>
      <c r="D11" s="4">
        <v>162</v>
      </c>
      <c r="E11" s="4">
        <v>66</v>
      </c>
      <c r="F11" s="4">
        <v>0</v>
      </c>
      <c r="G11" s="4">
        <v>97</v>
      </c>
      <c r="H11" s="4">
        <v>30</v>
      </c>
      <c r="I11" s="4">
        <v>16</v>
      </c>
      <c r="J11" s="4">
        <v>51</v>
      </c>
      <c r="K11" s="5">
        <v>35518</v>
      </c>
      <c r="L11" s="5">
        <v>2374</v>
      </c>
      <c r="M11" s="5">
        <v>282</v>
      </c>
      <c r="N11" s="5">
        <v>1000</v>
      </c>
    </row>
    <row r="12" spans="1:14" x14ac:dyDescent="0.2">
      <c r="A12" t="s">
        <v>35</v>
      </c>
      <c r="B12" s="11">
        <v>2014</v>
      </c>
      <c r="C12" s="4">
        <v>7</v>
      </c>
      <c r="D12" s="4">
        <v>225</v>
      </c>
      <c r="E12" s="4">
        <v>174</v>
      </c>
      <c r="F12" s="4">
        <v>53</v>
      </c>
      <c r="G12" s="4">
        <v>175</v>
      </c>
      <c r="H12" s="4">
        <v>32</v>
      </c>
      <c r="I12" s="4">
        <v>34</v>
      </c>
      <c r="J12" s="4">
        <v>109</v>
      </c>
      <c r="K12" s="5">
        <v>59161</v>
      </c>
      <c r="L12" s="5">
        <v>7750</v>
      </c>
      <c r="M12" s="5">
        <v>900</v>
      </c>
      <c r="N12" s="5">
        <v>1260</v>
      </c>
    </row>
    <row r="13" spans="1:14" x14ac:dyDescent="0.2">
      <c r="A13" t="s">
        <v>35</v>
      </c>
      <c r="B13" s="11">
        <v>2015</v>
      </c>
      <c r="C13" s="4">
        <v>8</v>
      </c>
      <c r="D13" s="4">
        <v>179</v>
      </c>
      <c r="E13" s="4">
        <v>142</v>
      </c>
      <c r="F13" s="4">
        <v>12</v>
      </c>
      <c r="G13" s="4">
        <v>88</v>
      </c>
      <c r="H13" s="4">
        <v>13</v>
      </c>
      <c r="I13" s="4">
        <v>23</v>
      </c>
      <c r="J13" s="4">
        <v>52</v>
      </c>
      <c r="K13" s="5">
        <v>68953</v>
      </c>
      <c r="L13" s="5">
        <v>2855</v>
      </c>
      <c r="M13" s="5">
        <v>52</v>
      </c>
      <c r="N13" s="5">
        <v>319</v>
      </c>
    </row>
    <row r="14" spans="1:14" x14ac:dyDescent="0.2">
      <c r="A14" t="s">
        <v>35</v>
      </c>
      <c r="B14" s="11">
        <v>2016</v>
      </c>
      <c r="C14" s="4">
        <v>9</v>
      </c>
      <c r="D14" s="4">
        <v>176</v>
      </c>
      <c r="E14" s="4">
        <v>218</v>
      </c>
      <c r="F14" s="4">
        <v>53</v>
      </c>
      <c r="G14" s="4">
        <v>161</v>
      </c>
      <c r="H14" s="4">
        <v>23</v>
      </c>
      <c r="I14" s="4">
        <v>24</v>
      </c>
      <c r="J14" s="4">
        <v>114</v>
      </c>
      <c r="K14" s="5">
        <v>64693</v>
      </c>
      <c r="L14" s="5">
        <v>3644</v>
      </c>
      <c r="M14" s="5">
        <v>542</v>
      </c>
      <c r="N14" s="5">
        <v>1345</v>
      </c>
    </row>
    <row r="15" spans="1:14" x14ac:dyDescent="0.2">
      <c r="A15" t="s">
        <v>35</v>
      </c>
      <c r="B15" s="11">
        <v>2017</v>
      </c>
      <c r="C15" s="4">
        <v>15</v>
      </c>
      <c r="D15" s="4">
        <v>378</v>
      </c>
      <c r="E15" s="4">
        <v>401</v>
      </c>
      <c r="F15" s="4">
        <v>201</v>
      </c>
      <c r="G15" s="4">
        <v>314</v>
      </c>
      <c r="H15" s="4">
        <v>79</v>
      </c>
      <c r="I15" s="4">
        <v>69</v>
      </c>
      <c r="J15" s="4">
        <v>166</v>
      </c>
      <c r="K15" s="5">
        <v>111146</v>
      </c>
      <c r="L15" s="5">
        <v>5483</v>
      </c>
      <c r="M15" s="5">
        <v>776</v>
      </c>
      <c r="N15" s="5">
        <v>2295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422</v>
      </c>
      <c r="K17" s="8">
        <f>SUM(K5:K15)</f>
        <v>516574</v>
      </c>
      <c r="L17" s="8">
        <f>SUM(L5:L15)</f>
        <v>25865</v>
      </c>
      <c r="M17" s="8">
        <f>SUM(M5:M15)</f>
        <v>4555</v>
      </c>
      <c r="N17" s="8">
        <f>SUM(N5:N15)</f>
        <v>17836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2</v>
      </c>
      <c r="D20" s="4"/>
      <c r="E20" s="4"/>
      <c r="F20" s="9">
        <f t="shared" ref="F20:F30" si="1">IF(C5=0,"",IF(C5="","",(F5/C5)))</f>
        <v>1.5</v>
      </c>
      <c r="G20" s="28">
        <f t="shared" ref="G20:G30" si="2">IF(E5=0,"",IF(E5="","",(G5/E5)))</f>
        <v>0.2</v>
      </c>
      <c r="H20" s="28">
        <f t="shared" ref="H20:H30" si="3">IF(G5=0,"",IF(G5="","",(H5/G5)))</f>
        <v>0.22222222222222221</v>
      </c>
      <c r="I20" s="28">
        <f t="shared" ref="I20:I30" si="4">IF(G5=0,"",IF(G5="","",(I5/G5)))</f>
        <v>0.22222222222222221</v>
      </c>
      <c r="J20" s="28">
        <f t="shared" ref="J20:J30" si="5">IF(G5=0,"",IF(G5="","",(J5/G5)))</f>
        <v>0.55555555555555558</v>
      </c>
      <c r="K20" s="5"/>
      <c r="L20" s="10">
        <f t="shared" ref="L20:L30" si="6">IF(K5=0,"",IF(K5="","",(L5/K5)))</f>
        <v>2.5965524765437488E-2</v>
      </c>
      <c r="M20" s="10">
        <f t="shared" ref="M20:M30" si="7">IF(K5=0,"",IF(K5="","",(M5/K5)))</f>
        <v>1.8583169685068006E-2</v>
      </c>
      <c r="N20" s="10">
        <f t="shared" ref="N20:N30" si="8">IF(K5=0,"",IF(K5="","",(N5/K5)))</f>
        <v>8.8370063277329255E-2</v>
      </c>
    </row>
    <row r="21" spans="2:14" x14ac:dyDescent="0.2">
      <c r="B21" s="11">
        <f t="shared" si="0"/>
        <v>2008</v>
      </c>
      <c r="C21" s="4">
        <f t="shared" si="0"/>
        <v>3</v>
      </c>
      <c r="D21" s="10">
        <f t="shared" ref="D21:E30" si="9">IF(D5=0,"",IF(D5="","",((D6-D5)/D5)))</f>
        <v>-0.58510638297872342</v>
      </c>
      <c r="E21" s="10">
        <f t="shared" si="9"/>
        <v>-0.6</v>
      </c>
      <c r="F21" s="9">
        <f t="shared" si="1"/>
        <v>1.6666666666666667</v>
      </c>
      <c r="G21" s="28">
        <f t="shared" si="2"/>
        <v>0.3888888888888889</v>
      </c>
      <c r="H21" s="28">
        <f t="shared" si="3"/>
        <v>0</v>
      </c>
      <c r="I21" s="28">
        <f t="shared" si="4"/>
        <v>0.42857142857142855</v>
      </c>
      <c r="J21" s="28">
        <f t="shared" si="5"/>
        <v>0.5714285714285714</v>
      </c>
      <c r="K21" s="28">
        <f t="shared" ref="K21:K30" si="10">IF(K5=0,"",IF(K5="","",(K6-K5)/K5))</f>
        <v>-0.34980725870972434</v>
      </c>
      <c r="L21" s="10">
        <f t="shared" si="6"/>
        <v>3.5125006991442477E-2</v>
      </c>
      <c r="M21" s="10">
        <f t="shared" si="7"/>
        <v>2.5169192907880753E-2</v>
      </c>
      <c r="N21" s="10">
        <f t="shared" si="8"/>
        <v>9.2622629901001174E-2</v>
      </c>
    </row>
    <row r="22" spans="2:14" x14ac:dyDescent="0.2">
      <c r="B22" s="11">
        <f t="shared" si="0"/>
        <v>2009</v>
      </c>
      <c r="C22" s="4">
        <f t="shared" si="0"/>
        <v>4</v>
      </c>
      <c r="D22" s="10">
        <f t="shared" si="9"/>
        <v>1.3076923076923077</v>
      </c>
      <c r="E22" s="10">
        <f t="shared" si="9"/>
        <v>1.6666666666666667</v>
      </c>
      <c r="F22" s="9">
        <f t="shared" si="1"/>
        <v>14.25</v>
      </c>
      <c r="G22" s="28">
        <f t="shared" si="2"/>
        <v>0.4375</v>
      </c>
      <c r="H22" s="28">
        <f t="shared" si="3"/>
        <v>0.47619047619047616</v>
      </c>
      <c r="I22" s="28">
        <f t="shared" si="4"/>
        <v>0.2857142857142857</v>
      </c>
      <c r="J22" s="28">
        <f t="shared" si="5"/>
        <v>0.23809523809523808</v>
      </c>
      <c r="K22" s="28">
        <f t="shared" si="10"/>
        <v>0.82817830974886741</v>
      </c>
      <c r="L22" s="10">
        <f t="shared" si="6"/>
        <v>3.0594138163127947E-3</v>
      </c>
      <c r="M22" s="10">
        <f t="shared" si="7"/>
        <v>0</v>
      </c>
      <c r="N22" s="10">
        <f t="shared" si="8"/>
        <v>5.3662118338126417E-2</v>
      </c>
    </row>
    <row r="23" spans="2:14" x14ac:dyDescent="0.2">
      <c r="B23" s="11">
        <f t="shared" si="0"/>
        <v>2010</v>
      </c>
      <c r="C23" s="4">
        <f t="shared" si="0"/>
        <v>4</v>
      </c>
      <c r="D23" s="10">
        <f t="shared" si="9"/>
        <v>0.57777777777777772</v>
      </c>
      <c r="E23" s="10">
        <f t="shared" si="9"/>
        <v>0.27083333333333331</v>
      </c>
      <c r="F23" s="9">
        <f t="shared" si="1"/>
        <v>4</v>
      </c>
      <c r="G23" s="28">
        <f t="shared" si="2"/>
        <v>1.0163934426229508</v>
      </c>
      <c r="H23" s="28">
        <f t="shared" si="3"/>
        <v>0.20967741935483872</v>
      </c>
      <c r="I23" s="28">
        <f t="shared" si="4"/>
        <v>9.6774193548387094E-2</v>
      </c>
      <c r="J23" s="28">
        <f t="shared" si="5"/>
        <v>0.69354838709677424</v>
      </c>
      <c r="K23" s="28">
        <f t="shared" si="10"/>
        <v>-3.7814354769626142E-2</v>
      </c>
      <c r="L23" s="10">
        <f t="shared" si="6"/>
        <v>1.5580286168521463E-3</v>
      </c>
      <c r="M23" s="10">
        <f t="shared" si="7"/>
        <v>3.1796502384737679E-4</v>
      </c>
      <c r="N23" s="10">
        <f t="shared" si="8"/>
        <v>7.8219395866454697E-2</v>
      </c>
    </row>
    <row r="24" spans="2:14" x14ac:dyDescent="0.2">
      <c r="B24" s="11">
        <f t="shared" si="0"/>
        <v>2011</v>
      </c>
      <c r="C24" s="4">
        <f t="shared" si="0"/>
        <v>4</v>
      </c>
      <c r="D24" s="10">
        <f t="shared" si="9"/>
        <v>0</v>
      </c>
      <c r="E24" s="10">
        <f t="shared" si="9"/>
        <v>0.34426229508196721</v>
      </c>
      <c r="F24" s="9">
        <f t="shared" si="1"/>
        <v>2</v>
      </c>
      <c r="G24" s="28">
        <f t="shared" si="2"/>
        <v>1.0121951219512195</v>
      </c>
      <c r="H24" s="28">
        <f t="shared" si="3"/>
        <v>0.18072289156626506</v>
      </c>
      <c r="I24" s="28">
        <f t="shared" si="4"/>
        <v>0.10843373493975904</v>
      </c>
      <c r="J24" s="28">
        <f t="shared" si="5"/>
        <v>0.71084337349397586</v>
      </c>
      <c r="K24" s="28">
        <f t="shared" si="10"/>
        <v>4.3243243243243244E-3</v>
      </c>
      <c r="L24" s="10">
        <f t="shared" si="6"/>
        <v>3.6883429367441274E-2</v>
      </c>
      <c r="M24" s="10">
        <f t="shared" si="7"/>
        <v>1.6779585892484013E-2</v>
      </c>
      <c r="N24" s="10">
        <f t="shared" si="8"/>
        <v>3.9226239473184321E-2</v>
      </c>
    </row>
    <row r="25" spans="2:14" x14ac:dyDescent="0.2">
      <c r="B25" s="11">
        <f t="shared" si="0"/>
        <v>2012</v>
      </c>
      <c r="C25" s="4">
        <f t="shared" si="0"/>
        <v>5</v>
      </c>
      <c r="D25" s="10">
        <f t="shared" si="9"/>
        <v>7.0422535211267609E-2</v>
      </c>
      <c r="E25" s="10">
        <f t="shared" si="9"/>
        <v>-0.14634146341463414</v>
      </c>
      <c r="F25" s="9">
        <f t="shared" si="1"/>
        <v>2.8</v>
      </c>
      <c r="G25" s="28">
        <f t="shared" si="2"/>
        <v>1.4285714285714286</v>
      </c>
      <c r="H25" s="28">
        <f t="shared" si="3"/>
        <v>0.32</v>
      </c>
      <c r="I25" s="28">
        <f t="shared" si="4"/>
        <v>0.15</v>
      </c>
      <c r="J25" s="28">
        <f t="shared" si="5"/>
        <v>0.53</v>
      </c>
      <c r="K25" s="28">
        <f t="shared" si="10"/>
        <v>0.13987209523206484</v>
      </c>
      <c r="L25" s="10">
        <f t="shared" si="6"/>
        <v>3.0635484946117099E-2</v>
      </c>
      <c r="M25" s="10">
        <f t="shared" si="7"/>
        <v>1.3942895233862903E-2</v>
      </c>
      <c r="N25" s="10">
        <f t="shared" si="8"/>
        <v>5.7715809354516166E-2</v>
      </c>
    </row>
    <row r="26" spans="2:14" x14ac:dyDescent="0.2">
      <c r="B26" s="11">
        <f t="shared" si="0"/>
        <v>2013</v>
      </c>
      <c r="C26" s="4">
        <f t="shared" si="0"/>
        <v>6</v>
      </c>
      <c r="D26" s="10">
        <f t="shared" si="9"/>
        <v>6.5789473684210523E-2</v>
      </c>
      <c r="E26" s="10">
        <f t="shared" si="9"/>
        <v>-5.7142857142857141E-2</v>
      </c>
      <c r="F26" s="9">
        <f t="shared" si="1"/>
        <v>0</v>
      </c>
      <c r="G26" s="28">
        <f t="shared" si="2"/>
        <v>1.4696969696969697</v>
      </c>
      <c r="H26" s="28">
        <f t="shared" si="3"/>
        <v>0.30927835051546393</v>
      </c>
      <c r="I26" s="28">
        <f t="shared" si="4"/>
        <v>0.16494845360824742</v>
      </c>
      <c r="J26" s="28">
        <f t="shared" si="5"/>
        <v>0.52577319587628868</v>
      </c>
      <c r="K26" s="28">
        <f t="shared" si="10"/>
        <v>-1.349850016664815E-2</v>
      </c>
      <c r="L26" s="10">
        <f t="shared" si="6"/>
        <v>6.6839349062447206E-2</v>
      </c>
      <c r="M26" s="10">
        <f t="shared" si="7"/>
        <v>7.9396362407793235E-3</v>
      </c>
      <c r="N26" s="10">
        <f t="shared" si="8"/>
        <v>2.8154738442479871E-2</v>
      </c>
    </row>
    <row r="27" spans="2:14" x14ac:dyDescent="0.2">
      <c r="B27" s="11">
        <f t="shared" si="0"/>
        <v>2014</v>
      </c>
      <c r="C27" s="4">
        <f t="shared" si="0"/>
        <v>7</v>
      </c>
      <c r="D27" s="10">
        <f t="shared" si="9"/>
        <v>0.3888888888888889</v>
      </c>
      <c r="E27" s="10">
        <f t="shared" si="9"/>
        <v>1.6363636363636365</v>
      </c>
      <c r="F27" s="9">
        <f t="shared" si="1"/>
        <v>7.5714285714285712</v>
      </c>
      <c r="G27" s="28">
        <f t="shared" si="2"/>
        <v>1.0057471264367817</v>
      </c>
      <c r="H27" s="28">
        <f t="shared" si="3"/>
        <v>0.18285714285714286</v>
      </c>
      <c r="I27" s="28">
        <f t="shared" si="4"/>
        <v>0.19428571428571428</v>
      </c>
      <c r="J27" s="28">
        <f t="shared" si="5"/>
        <v>0.62285714285714289</v>
      </c>
      <c r="K27" s="28">
        <f t="shared" si="10"/>
        <v>0.66566248099555159</v>
      </c>
      <c r="L27" s="10">
        <f t="shared" si="6"/>
        <v>0.13099846182451277</v>
      </c>
      <c r="M27" s="10">
        <f t="shared" si="7"/>
        <v>1.5212724598975677E-2</v>
      </c>
      <c r="N27" s="10">
        <f t="shared" si="8"/>
        <v>2.1297814438565946E-2</v>
      </c>
    </row>
    <row r="28" spans="2:14" x14ac:dyDescent="0.2">
      <c r="B28" s="11">
        <f t="shared" si="0"/>
        <v>2015</v>
      </c>
      <c r="C28" s="4">
        <f t="shared" si="0"/>
        <v>8</v>
      </c>
      <c r="D28" s="10">
        <f t="shared" si="9"/>
        <v>-0.20444444444444446</v>
      </c>
      <c r="E28" s="10">
        <f t="shared" si="9"/>
        <v>-0.18390804597701149</v>
      </c>
      <c r="F28" s="9">
        <f t="shared" si="1"/>
        <v>1.5</v>
      </c>
      <c r="G28" s="28">
        <f t="shared" si="2"/>
        <v>0.61971830985915488</v>
      </c>
      <c r="H28" s="28">
        <f t="shared" si="3"/>
        <v>0.14772727272727273</v>
      </c>
      <c r="I28" s="28">
        <f t="shared" si="4"/>
        <v>0.26136363636363635</v>
      </c>
      <c r="J28" s="28">
        <f t="shared" si="5"/>
        <v>0.59090909090909094</v>
      </c>
      <c r="K28" s="28">
        <f t="shared" si="10"/>
        <v>0.16551444363685536</v>
      </c>
      <c r="L28" s="10">
        <f t="shared" si="6"/>
        <v>4.1405015010224352E-2</v>
      </c>
      <c r="M28" s="10">
        <f t="shared" si="7"/>
        <v>7.5413687584296551E-4</v>
      </c>
      <c r="N28" s="10">
        <f t="shared" si="8"/>
        <v>4.6263396806520383E-3</v>
      </c>
    </row>
    <row r="29" spans="2:14" x14ac:dyDescent="0.2">
      <c r="B29" s="11">
        <f t="shared" si="0"/>
        <v>2016</v>
      </c>
      <c r="C29" s="4">
        <f t="shared" si="0"/>
        <v>9</v>
      </c>
      <c r="D29" s="10">
        <f t="shared" si="9"/>
        <v>-1.6759776536312849E-2</v>
      </c>
      <c r="E29" s="10">
        <f t="shared" si="9"/>
        <v>0.53521126760563376</v>
      </c>
      <c r="F29" s="9">
        <f t="shared" si="1"/>
        <v>5.8888888888888893</v>
      </c>
      <c r="G29" s="28">
        <f t="shared" si="2"/>
        <v>0.73853211009174313</v>
      </c>
      <c r="H29" s="28">
        <f t="shared" si="3"/>
        <v>0.14285714285714285</v>
      </c>
      <c r="I29" s="28">
        <f t="shared" si="4"/>
        <v>0.14906832298136646</v>
      </c>
      <c r="J29" s="28">
        <f t="shared" si="5"/>
        <v>0.70807453416149069</v>
      </c>
      <c r="K29" s="28">
        <f t="shared" si="10"/>
        <v>-6.1781213290212175E-2</v>
      </c>
      <c r="L29" s="10">
        <f t="shared" si="6"/>
        <v>5.6327577945063607E-2</v>
      </c>
      <c r="M29" s="10">
        <f t="shared" si="7"/>
        <v>8.3780316262965088E-3</v>
      </c>
      <c r="N29" s="10">
        <f t="shared" si="8"/>
        <v>2.0790502836473806E-2</v>
      </c>
    </row>
    <row r="30" spans="2:14" x14ac:dyDescent="0.2">
      <c r="B30" s="11">
        <f t="shared" si="0"/>
        <v>2017</v>
      </c>
      <c r="C30" s="4">
        <f t="shared" si="0"/>
        <v>15</v>
      </c>
      <c r="D30" s="10">
        <f t="shared" si="9"/>
        <v>1.1477272727272727</v>
      </c>
      <c r="E30" s="10">
        <f t="shared" si="9"/>
        <v>0.83944954128440363</v>
      </c>
      <c r="F30" s="9">
        <f t="shared" si="1"/>
        <v>13.4</v>
      </c>
      <c r="G30" s="28">
        <f t="shared" si="2"/>
        <v>0.78304239401496256</v>
      </c>
      <c r="H30" s="28">
        <f t="shared" si="3"/>
        <v>0.25159235668789809</v>
      </c>
      <c r="I30" s="28">
        <f t="shared" si="4"/>
        <v>0.21974522292993631</v>
      </c>
      <c r="J30" s="28">
        <f t="shared" si="5"/>
        <v>0.5286624203821656</v>
      </c>
      <c r="K30" s="28">
        <f t="shared" si="10"/>
        <v>0.71805295781614709</v>
      </c>
      <c r="L30" s="10">
        <f t="shared" si="6"/>
        <v>4.9331509905889553E-2</v>
      </c>
      <c r="M30" s="10">
        <f t="shared" si="7"/>
        <v>6.9818077123783131E-3</v>
      </c>
      <c r="N30" s="10">
        <f t="shared" si="8"/>
        <v>2.0648516365861118E-2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5" sqref="B5:B15"/>
    </sheetView>
  </sheetViews>
  <sheetFormatPr defaultRowHeight="12.75" x14ac:dyDescent="0.2"/>
  <cols>
    <col min="1" max="1" width="11.140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7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74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48</v>
      </c>
      <c r="B5" s="11">
        <v>2007</v>
      </c>
      <c r="C5" s="4">
        <v>2</v>
      </c>
      <c r="D5" s="4">
        <v>179</v>
      </c>
      <c r="E5" s="4">
        <v>196</v>
      </c>
      <c r="F5" s="4">
        <v>8</v>
      </c>
      <c r="G5" s="4">
        <v>166</v>
      </c>
      <c r="H5" s="4">
        <v>60</v>
      </c>
      <c r="I5" s="4">
        <v>14</v>
      </c>
      <c r="J5" s="4">
        <v>92</v>
      </c>
      <c r="K5" s="5">
        <v>165670</v>
      </c>
      <c r="L5" s="5">
        <v>11974</v>
      </c>
      <c r="M5" s="5">
        <v>3794</v>
      </c>
      <c r="N5" s="5">
        <v>14156</v>
      </c>
    </row>
    <row r="6" spans="1:14" x14ac:dyDescent="0.2">
      <c r="A6" t="s">
        <v>48</v>
      </c>
      <c r="B6" s="11">
        <v>2008</v>
      </c>
      <c r="C6" s="4">
        <v>2</v>
      </c>
      <c r="D6" s="4">
        <v>185</v>
      </c>
      <c r="E6" s="4">
        <v>182</v>
      </c>
      <c r="F6" s="4">
        <v>16</v>
      </c>
      <c r="G6" s="4">
        <v>191</v>
      </c>
      <c r="H6" s="4">
        <v>51</v>
      </c>
      <c r="I6" s="4">
        <v>11</v>
      </c>
      <c r="J6" s="4">
        <v>129</v>
      </c>
      <c r="K6" s="5">
        <v>159775</v>
      </c>
      <c r="L6" s="5">
        <v>9022</v>
      </c>
      <c r="M6" s="5">
        <v>4224</v>
      </c>
      <c r="N6" s="5">
        <v>21355</v>
      </c>
    </row>
    <row r="7" spans="1:14" x14ac:dyDescent="0.2">
      <c r="A7" t="s">
        <v>48</v>
      </c>
      <c r="B7" s="11">
        <v>2009</v>
      </c>
      <c r="C7" s="4">
        <v>2</v>
      </c>
      <c r="D7" s="4">
        <v>197</v>
      </c>
      <c r="E7" s="4">
        <v>167</v>
      </c>
      <c r="F7" s="4">
        <v>13</v>
      </c>
      <c r="G7" s="4">
        <v>195</v>
      </c>
      <c r="H7" s="4">
        <v>52</v>
      </c>
      <c r="I7" s="4">
        <v>16</v>
      </c>
      <c r="J7" s="4">
        <v>127</v>
      </c>
      <c r="K7" s="5">
        <v>157233</v>
      </c>
      <c r="L7" s="5">
        <v>8526</v>
      </c>
      <c r="M7" s="5">
        <v>4059</v>
      </c>
      <c r="N7" s="5">
        <v>9555</v>
      </c>
    </row>
    <row r="8" spans="1:14" x14ac:dyDescent="0.2">
      <c r="A8" t="s">
        <v>48</v>
      </c>
      <c r="B8" s="11">
        <v>2010</v>
      </c>
      <c r="C8" s="4">
        <v>2</v>
      </c>
      <c r="D8" s="4">
        <v>217</v>
      </c>
      <c r="E8" s="4">
        <v>139</v>
      </c>
      <c r="F8" s="4">
        <v>23</v>
      </c>
      <c r="G8" s="4">
        <v>184</v>
      </c>
      <c r="H8" s="4">
        <v>41</v>
      </c>
      <c r="I8" s="4">
        <v>18</v>
      </c>
      <c r="J8" s="4">
        <v>125</v>
      </c>
      <c r="K8" s="5">
        <v>205213</v>
      </c>
      <c r="L8" s="5">
        <v>9439</v>
      </c>
      <c r="M8" s="5">
        <v>4910</v>
      </c>
      <c r="N8" s="5">
        <v>60069</v>
      </c>
    </row>
    <row r="9" spans="1:14" x14ac:dyDescent="0.2">
      <c r="A9" t="s">
        <v>48</v>
      </c>
      <c r="B9" s="11">
        <v>2011</v>
      </c>
      <c r="C9" s="4">
        <v>2</v>
      </c>
      <c r="D9" s="4">
        <v>223</v>
      </c>
      <c r="E9" s="4">
        <v>145</v>
      </c>
      <c r="F9" s="4">
        <v>9</v>
      </c>
      <c r="G9" s="4">
        <v>160</v>
      </c>
      <c r="H9" s="4">
        <v>30</v>
      </c>
      <c r="I9" s="4">
        <v>20</v>
      </c>
      <c r="J9" s="4">
        <v>110</v>
      </c>
      <c r="K9" s="5">
        <v>160337</v>
      </c>
      <c r="L9" s="5">
        <v>10540</v>
      </c>
      <c r="M9" s="5">
        <v>3764</v>
      </c>
      <c r="N9" s="5">
        <v>10815</v>
      </c>
    </row>
    <row r="10" spans="1:14" x14ac:dyDescent="0.2">
      <c r="A10" t="s">
        <v>48</v>
      </c>
      <c r="B10" s="11">
        <v>2012</v>
      </c>
      <c r="C10" s="4">
        <v>2</v>
      </c>
      <c r="D10" s="4">
        <v>246</v>
      </c>
      <c r="E10" s="4">
        <v>151</v>
      </c>
      <c r="F10" s="4">
        <v>24</v>
      </c>
      <c r="G10" s="4">
        <v>170</v>
      </c>
      <c r="H10" s="4">
        <v>33</v>
      </c>
      <c r="I10" s="4">
        <v>18</v>
      </c>
      <c r="J10" s="4">
        <v>119</v>
      </c>
      <c r="K10" s="5">
        <v>155471</v>
      </c>
      <c r="L10" s="5">
        <v>10301</v>
      </c>
      <c r="M10" s="5">
        <v>3679</v>
      </c>
      <c r="N10" s="5">
        <v>12577</v>
      </c>
    </row>
    <row r="11" spans="1:14" x14ac:dyDescent="0.2">
      <c r="A11" t="s">
        <v>48</v>
      </c>
      <c r="B11" s="11">
        <v>2013</v>
      </c>
      <c r="C11" s="4">
        <v>2</v>
      </c>
      <c r="D11" s="4">
        <v>254</v>
      </c>
      <c r="E11" s="4">
        <v>156</v>
      </c>
      <c r="F11" s="4">
        <v>9</v>
      </c>
      <c r="G11" s="4">
        <v>190</v>
      </c>
      <c r="H11" s="4">
        <v>41</v>
      </c>
      <c r="I11" s="4">
        <v>22</v>
      </c>
      <c r="J11" s="4">
        <v>127</v>
      </c>
      <c r="K11" s="5">
        <v>167627</v>
      </c>
      <c r="L11" s="5">
        <v>11100</v>
      </c>
      <c r="M11" s="5">
        <v>3568</v>
      </c>
      <c r="N11" s="5">
        <v>12303</v>
      </c>
    </row>
    <row r="12" spans="1:14" x14ac:dyDescent="0.2">
      <c r="A12" t="s">
        <v>48</v>
      </c>
      <c r="B12" s="11">
        <v>2014</v>
      </c>
      <c r="C12" s="4">
        <v>2</v>
      </c>
      <c r="D12" s="4">
        <v>125</v>
      </c>
      <c r="E12" s="4">
        <v>150</v>
      </c>
      <c r="F12" s="4">
        <v>13</v>
      </c>
      <c r="G12" s="4">
        <v>179</v>
      </c>
      <c r="H12" s="4">
        <v>39</v>
      </c>
      <c r="I12" s="4">
        <v>15</v>
      </c>
      <c r="J12" s="4">
        <v>125</v>
      </c>
      <c r="K12" s="5">
        <v>190059</v>
      </c>
      <c r="L12" s="5">
        <v>12178</v>
      </c>
      <c r="M12" s="5">
        <v>3972</v>
      </c>
      <c r="N12" s="5">
        <v>14918</v>
      </c>
    </row>
    <row r="13" spans="1:14" x14ac:dyDescent="0.2">
      <c r="A13" t="s">
        <v>48</v>
      </c>
      <c r="B13" s="11">
        <v>2015</v>
      </c>
      <c r="C13" s="4">
        <v>2</v>
      </c>
      <c r="D13" s="4">
        <v>122</v>
      </c>
      <c r="E13" s="4">
        <v>157</v>
      </c>
      <c r="F13" s="4">
        <v>0</v>
      </c>
      <c r="G13" s="4">
        <v>191</v>
      </c>
      <c r="H13" s="4">
        <v>45</v>
      </c>
      <c r="I13" s="4">
        <v>29</v>
      </c>
      <c r="J13" s="4">
        <v>117</v>
      </c>
      <c r="K13" s="5">
        <v>189314</v>
      </c>
      <c r="L13" s="5">
        <v>12952</v>
      </c>
      <c r="M13" s="5">
        <v>5252</v>
      </c>
      <c r="N13" s="5">
        <v>16335</v>
      </c>
    </row>
    <row r="14" spans="1:14" x14ac:dyDescent="0.2">
      <c r="A14" t="s">
        <v>48</v>
      </c>
      <c r="B14" s="11">
        <v>2016</v>
      </c>
      <c r="C14" s="4">
        <v>1</v>
      </c>
      <c r="D14" s="4">
        <v>135</v>
      </c>
      <c r="E14" s="4">
        <v>144</v>
      </c>
      <c r="F14" s="4">
        <v>15</v>
      </c>
      <c r="G14" s="4">
        <v>180</v>
      </c>
      <c r="H14" s="4">
        <v>39</v>
      </c>
      <c r="I14" s="4">
        <v>13</v>
      </c>
      <c r="J14" s="4">
        <v>128</v>
      </c>
      <c r="K14" s="5">
        <v>157484</v>
      </c>
      <c r="L14" s="5">
        <v>9754</v>
      </c>
      <c r="M14" s="5">
        <v>3876</v>
      </c>
      <c r="N14" s="5">
        <v>12416</v>
      </c>
    </row>
    <row r="15" spans="1:14" x14ac:dyDescent="0.2">
      <c r="A15" t="s">
        <v>48</v>
      </c>
      <c r="B15" s="11">
        <v>2017</v>
      </c>
      <c r="C15" s="4">
        <v>1</v>
      </c>
      <c r="D15" s="4">
        <v>141</v>
      </c>
      <c r="E15" s="4">
        <v>110</v>
      </c>
      <c r="F15" s="4">
        <v>6</v>
      </c>
      <c r="G15" s="4">
        <v>151</v>
      </c>
      <c r="H15" s="4">
        <v>30</v>
      </c>
      <c r="I15" s="4">
        <v>10</v>
      </c>
      <c r="J15" s="4">
        <v>111</v>
      </c>
      <c r="K15" s="5">
        <v>159304</v>
      </c>
      <c r="L15" s="5">
        <v>9784</v>
      </c>
      <c r="M15" s="5">
        <v>4337</v>
      </c>
      <c r="N15" s="5">
        <v>17801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136</v>
      </c>
      <c r="K17" s="8">
        <f>SUM(K5:K15)</f>
        <v>1867487</v>
      </c>
      <c r="L17" s="8">
        <f>SUM(L5:L15)</f>
        <v>115570</v>
      </c>
      <c r="M17" s="8">
        <f>SUM(M5:M15)</f>
        <v>45435</v>
      </c>
      <c r="N17" s="8">
        <f>SUM(N5:N15)</f>
        <v>202300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2</v>
      </c>
      <c r="D20" s="4"/>
      <c r="E20" s="4"/>
      <c r="F20" s="9">
        <f t="shared" ref="F20:F30" si="1">IF(C5=0,"",IF(C5="","",(F5/C5)))</f>
        <v>4</v>
      </c>
      <c r="G20" s="28">
        <f t="shared" ref="G20:G30" si="2">IF(E5=0,"",IF(E5="","",(G5/E5)))</f>
        <v>0.84693877551020413</v>
      </c>
      <c r="H20" s="28">
        <f t="shared" ref="H20:H30" si="3">IF(G5=0,"",IF(G5="","",(H5/G5)))</f>
        <v>0.36144578313253012</v>
      </c>
      <c r="I20" s="28">
        <f t="shared" ref="I20:I30" si="4">IF(G5=0,"",IF(G5="","",(I5/G5)))</f>
        <v>8.4337349397590355E-2</v>
      </c>
      <c r="J20" s="28">
        <f t="shared" ref="J20:J30" si="5">IF(G5=0,"",IF(G5="","",(J5/G5)))</f>
        <v>0.55421686746987953</v>
      </c>
      <c r="K20" s="5"/>
      <c r="L20" s="10">
        <f t="shared" ref="L20:L30" si="6">IF(K5=0,"",IF(K5="","",(L5/K5)))</f>
        <v>7.2276211746242533E-2</v>
      </c>
      <c r="M20" s="10">
        <f t="shared" ref="M20:M30" si="7">IF(K5=0,"",IF(K5="","",(M5/K5)))</f>
        <v>2.2900947667048952E-2</v>
      </c>
      <c r="N20" s="10">
        <f t="shared" ref="N20:N30" si="8">IF(K5=0,"",IF(K5="","",(N5/K5)))</f>
        <v>8.5446972897929616E-2</v>
      </c>
    </row>
    <row r="21" spans="2:14" x14ac:dyDescent="0.2">
      <c r="B21" s="11">
        <f t="shared" si="0"/>
        <v>2008</v>
      </c>
      <c r="C21" s="4">
        <f t="shared" si="0"/>
        <v>2</v>
      </c>
      <c r="D21" s="10">
        <f t="shared" ref="D21:E30" si="9">IF(D5=0,"",IF(D5="","",((D6-D5)/D5)))</f>
        <v>3.3519553072625698E-2</v>
      </c>
      <c r="E21" s="10">
        <f t="shared" si="9"/>
        <v>-7.1428571428571425E-2</v>
      </c>
      <c r="F21" s="9">
        <f t="shared" si="1"/>
        <v>8</v>
      </c>
      <c r="G21" s="28">
        <f t="shared" si="2"/>
        <v>1.0494505494505495</v>
      </c>
      <c r="H21" s="28">
        <f t="shared" si="3"/>
        <v>0.26701570680628273</v>
      </c>
      <c r="I21" s="28">
        <f t="shared" si="4"/>
        <v>5.7591623036649213E-2</v>
      </c>
      <c r="J21" s="28">
        <f t="shared" si="5"/>
        <v>0.67539267015706805</v>
      </c>
      <c r="K21" s="28">
        <f t="shared" ref="K21:K30" si="10">IF(K5=0,"",IF(K5="","",(K6-K5)/K5))</f>
        <v>-3.558278505462667E-2</v>
      </c>
      <c r="L21" s="10">
        <f t="shared" si="6"/>
        <v>5.6466906587388517E-2</v>
      </c>
      <c r="M21" s="10">
        <f t="shared" si="7"/>
        <v>2.6437177280550776E-2</v>
      </c>
      <c r="N21" s="10">
        <f t="shared" si="8"/>
        <v>0.1336567047410421</v>
      </c>
    </row>
    <row r="22" spans="2:14" x14ac:dyDescent="0.2">
      <c r="B22" s="11">
        <f t="shared" si="0"/>
        <v>2009</v>
      </c>
      <c r="C22" s="4">
        <f t="shared" si="0"/>
        <v>2</v>
      </c>
      <c r="D22" s="10">
        <f t="shared" si="9"/>
        <v>6.4864864864864868E-2</v>
      </c>
      <c r="E22" s="10">
        <f t="shared" si="9"/>
        <v>-8.2417582417582416E-2</v>
      </c>
      <c r="F22" s="9">
        <f t="shared" si="1"/>
        <v>6.5</v>
      </c>
      <c r="G22" s="28">
        <f t="shared" si="2"/>
        <v>1.1676646706586826</v>
      </c>
      <c r="H22" s="28">
        <f t="shared" si="3"/>
        <v>0.26666666666666666</v>
      </c>
      <c r="I22" s="28">
        <f t="shared" si="4"/>
        <v>8.2051282051282051E-2</v>
      </c>
      <c r="J22" s="28">
        <f t="shared" si="5"/>
        <v>0.6512820512820513</v>
      </c>
      <c r="K22" s="28">
        <f t="shared" si="10"/>
        <v>-1.5909873259270849E-2</v>
      </c>
      <c r="L22" s="10">
        <f t="shared" si="6"/>
        <v>5.4225258056514854E-2</v>
      </c>
      <c r="M22" s="10">
        <f t="shared" si="7"/>
        <v>2.5815191467440043E-2</v>
      </c>
      <c r="N22" s="10">
        <f t="shared" si="8"/>
        <v>6.0769685752990785E-2</v>
      </c>
    </row>
    <row r="23" spans="2:14" x14ac:dyDescent="0.2">
      <c r="B23" s="11">
        <f t="shared" si="0"/>
        <v>2010</v>
      </c>
      <c r="C23" s="4">
        <f t="shared" si="0"/>
        <v>2</v>
      </c>
      <c r="D23" s="10">
        <f t="shared" si="9"/>
        <v>0.10152284263959391</v>
      </c>
      <c r="E23" s="10">
        <f t="shared" si="9"/>
        <v>-0.16766467065868262</v>
      </c>
      <c r="F23" s="9">
        <f t="shared" si="1"/>
        <v>11.5</v>
      </c>
      <c r="G23" s="28">
        <f t="shared" si="2"/>
        <v>1.3237410071942446</v>
      </c>
      <c r="H23" s="28">
        <f t="shared" si="3"/>
        <v>0.22282608695652173</v>
      </c>
      <c r="I23" s="28">
        <f t="shared" si="4"/>
        <v>9.7826086956521743E-2</v>
      </c>
      <c r="J23" s="28">
        <f t="shared" si="5"/>
        <v>0.67934782608695654</v>
      </c>
      <c r="K23" s="28">
        <f t="shared" si="10"/>
        <v>0.30515222631381456</v>
      </c>
      <c r="L23" s="10">
        <f t="shared" si="6"/>
        <v>4.5996111357467603E-2</v>
      </c>
      <c r="M23" s="10">
        <f t="shared" si="7"/>
        <v>2.3926359441166008E-2</v>
      </c>
      <c r="N23" s="10">
        <f t="shared" si="8"/>
        <v>0.29271537378236273</v>
      </c>
    </row>
    <row r="24" spans="2:14" x14ac:dyDescent="0.2">
      <c r="B24" s="11">
        <f t="shared" si="0"/>
        <v>2011</v>
      </c>
      <c r="C24" s="4">
        <f t="shared" si="0"/>
        <v>2</v>
      </c>
      <c r="D24" s="10">
        <f t="shared" si="9"/>
        <v>2.7649769585253458E-2</v>
      </c>
      <c r="E24" s="10">
        <f t="shared" si="9"/>
        <v>4.3165467625899283E-2</v>
      </c>
      <c r="F24" s="9">
        <f t="shared" si="1"/>
        <v>4.5</v>
      </c>
      <c r="G24" s="28">
        <f t="shared" si="2"/>
        <v>1.103448275862069</v>
      </c>
      <c r="H24" s="28">
        <f t="shared" si="3"/>
        <v>0.1875</v>
      </c>
      <c r="I24" s="28">
        <f t="shared" si="4"/>
        <v>0.125</v>
      </c>
      <c r="J24" s="28">
        <f t="shared" si="5"/>
        <v>0.6875</v>
      </c>
      <c r="K24" s="28">
        <f t="shared" si="10"/>
        <v>-0.21868010311237593</v>
      </c>
      <c r="L24" s="10">
        <f t="shared" si="6"/>
        <v>6.5736542407554083E-2</v>
      </c>
      <c r="M24" s="10">
        <f t="shared" si="7"/>
        <v>2.3475554613096167E-2</v>
      </c>
      <c r="N24" s="10">
        <f t="shared" si="8"/>
        <v>6.7451679899212288E-2</v>
      </c>
    </row>
    <row r="25" spans="2:14" x14ac:dyDescent="0.2">
      <c r="B25" s="11">
        <f t="shared" si="0"/>
        <v>2012</v>
      </c>
      <c r="C25" s="4">
        <f t="shared" si="0"/>
        <v>2</v>
      </c>
      <c r="D25" s="10">
        <f t="shared" si="9"/>
        <v>0.1031390134529148</v>
      </c>
      <c r="E25" s="10">
        <f t="shared" si="9"/>
        <v>4.1379310344827586E-2</v>
      </c>
      <c r="F25" s="9">
        <f t="shared" si="1"/>
        <v>12</v>
      </c>
      <c r="G25" s="28">
        <f t="shared" si="2"/>
        <v>1.1258278145695364</v>
      </c>
      <c r="H25" s="28">
        <f t="shared" si="3"/>
        <v>0.19411764705882353</v>
      </c>
      <c r="I25" s="28">
        <f t="shared" si="4"/>
        <v>0.10588235294117647</v>
      </c>
      <c r="J25" s="28">
        <f t="shared" si="5"/>
        <v>0.7</v>
      </c>
      <c r="K25" s="28">
        <f t="shared" si="10"/>
        <v>-3.0348578306941005E-2</v>
      </c>
      <c r="L25" s="10">
        <f t="shared" si="6"/>
        <v>6.6256729550848714E-2</v>
      </c>
      <c r="M25" s="10">
        <f t="shared" si="7"/>
        <v>2.3663577130140025E-2</v>
      </c>
      <c r="N25" s="10">
        <f t="shared" si="8"/>
        <v>8.0896115674305824E-2</v>
      </c>
    </row>
    <row r="26" spans="2:14" x14ac:dyDescent="0.2">
      <c r="B26" s="11">
        <f t="shared" si="0"/>
        <v>2013</v>
      </c>
      <c r="C26" s="4">
        <f t="shared" si="0"/>
        <v>2</v>
      </c>
      <c r="D26" s="10">
        <f t="shared" si="9"/>
        <v>3.2520325203252036E-2</v>
      </c>
      <c r="E26" s="10">
        <f t="shared" si="9"/>
        <v>3.3112582781456956E-2</v>
      </c>
      <c r="F26" s="9">
        <f t="shared" si="1"/>
        <v>4.5</v>
      </c>
      <c r="G26" s="28">
        <f t="shared" si="2"/>
        <v>1.2179487179487178</v>
      </c>
      <c r="H26" s="28">
        <f t="shared" si="3"/>
        <v>0.21578947368421053</v>
      </c>
      <c r="I26" s="28">
        <f t="shared" si="4"/>
        <v>0.11578947368421053</v>
      </c>
      <c r="J26" s="28">
        <f t="shared" si="5"/>
        <v>0.66842105263157892</v>
      </c>
      <c r="K26" s="28">
        <f t="shared" si="10"/>
        <v>7.8188215165529262E-2</v>
      </c>
      <c r="L26" s="10">
        <f t="shared" si="6"/>
        <v>6.6218449295161283E-2</v>
      </c>
      <c r="M26" s="10">
        <f t="shared" si="7"/>
        <v>2.1285353791453646E-2</v>
      </c>
      <c r="N26" s="10">
        <f t="shared" si="8"/>
        <v>7.3395097448501728E-2</v>
      </c>
    </row>
    <row r="27" spans="2:14" x14ac:dyDescent="0.2">
      <c r="B27" s="11">
        <f t="shared" si="0"/>
        <v>2014</v>
      </c>
      <c r="C27" s="4">
        <f t="shared" si="0"/>
        <v>2</v>
      </c>
      <c r="D27" s="10">
        <f t="shared" si="9"/>
        <v>-0.50787401574803148</v>
      </c>
      <c r="E27" s="10">
        <f t="shared" si="9"/>
        <v>-3.8461538461538464E-2</v>
      </c>
      <c r="F27" s="9">
        <f t="shared" si="1"/>
        <v>6.5</v>
      </c>
      <c r="G27" s="28">
        <f t="shared" si="2"/>
        <v>1.1933333333333334</v>
      </c>
      <c r="H27" s="28">
        <f t="shared" si="3"/>
        <v>0.21787709497206703</v>
      </c>
      <c r="I27" s="28">
        <f t="shared" si="4"/>
        <v>8.3798882681564241E-2</v>
      </c>
      <c r="J27" s="28">
        <f t="shared" si="5"/>
        <v>0.6983240223463687</v>
      </c>
      <c r="K27" s="28">
        <f t="shared" si="10"/>
        <v>0.13382092383685207</v>
      </c>
      <c r="L27" s="10">
        <f t="shared" si="6"/>
        <v>6.4074839918130691E-2</v>
      </c>
      <c r="M27" s="10">
        <f t="shared" si="7"/>
        <v>2.0898773538743233E-2</v>
      </c>
      <c r="N27" s="10">
        <f t="shared" si="8"/>
        <v>7.8491415823507438E-2</v>
      </c>
    </row>
    <row r="28" spans="2:14" x14ac:dyDescent="0.2">
      <c r="B28" s="11">
        <f t="shared" si="0"/>
        <v>2015</v>
      </c>
      <c r="C28" s="4">
        <f t="shared" si="0"/>
        <v>2</v>
      </c>
      <c r="D28" s="10">
        <f t="shared" si="9"/>
        <v>-2.4E-2</v>
      </c>
      <c r="E28" s="10">
        <f t="shared" si="9"/>
        <v>4.6666666666666669E-2</v>
      </c>
      <c r="F28" s="9">
        <f t="shared" si="1"/>
        <v>0</v>
      </c>
      <c r="G28" s="28">
        <f t="shared" si="2"/>
        <v>1.2165605095541401</v>
      </c>
      <c r="H28" s="28">
        <f t="shared" si="3"/>
        <v>0.2356020942408377</v>
      </c>
      <c r="I28" s="28">
        <f t="shared" si="4"/>
        <v>0.15183246073298429</v>
      </c>
      <c r="J28" s="28">
        <f t="shared" si="5"/>
        <v>0.61256544502617805</v>
      </c>
      <c r="K28" s="28">
        <f t="shared" si="10"/>
        <v>-3.9198354195276201E-3</v>
      </c>
      <c r="L28" s="10">
        <f t="shared" si="6"/>
        <v>6.8415436787559292E-2</v>
      </c>
      <c r="M28" s="10">
        <f t="shared" si="7"/>
        <v>2.7742269457092451E-2</v>
      </c>
      <c r="N28" s="10">
        <f t="shared" si="8"/>
        <v>8.6285219265347518E-2</v>
      </c>
    </row>
    <row r="29" spans="2:14" x14ac:dyDescent="0.2">
      <c r="B29" s="11">
        <f t="shared" si="0"/>
        <v>2016</v>
      </c>
      <c r="C29" s="4">
        <f t="shared" si="0"/>
        <v>1</v>
      </c>
      <c r="D29" s="10">
        <f t="shared" si="9"/>
        <v>0.10655737704918032</v>
      </c>
      <c r="E29" s="10">
        <f t="shared" si="9"/>
        <v>-8.2802547770700632E-2</v>
      </c>
      <c r="F29" s="9">
        <f t="shared" si="1"/>
        <v>15</v>
      </c>
      <c r="G29" s="28">
        <f t="shared" si="2"/>
        <v>1.25</v>
      </c>
      <c r="H29" s="28">
        <f t="shared" si="3"/>
        <v>0.21666666666666667</v>
      </c>
      <c r="I29" s="28">
        <f t="shared" si="4"/>
        <v>7.2222222222222215E-2</v>
      </c>
      <c r="J29" s="28">
        <f t="shared" si="5"/>
        <v>0.71111111111111114</v>
      </c>
      <c r="K29" s="28">
        <f t="shared" si="10"/>
        <v>-0.16813336573100773</v>
      </c>
      <c r="L29" s="10">
        <f t="shared" si="6"/>
        <v>6.1936450687053925E-2</v>
      </c>
      <c r="M29" s="10">
        <f t="shared" si="7"/>
        <v>2.4612024078636559E-2</v>
      </c>
      <c r="N29" s="10">
        <f t="shared" si="8"/>
        <v>7.883975514972949E-2</v>
      </c>
    </row>
    <row r="30" spans="2:14" x14ac:dyDescent="0.2">
      <c r="B30" s="11">
        <f t="shared" si="0"/>
        <v>2017</v>
      </c>
      <c r="C30" s="4">
        <f t="shared" si="0"/>
        <v>1</v>
      </c>
      <c r="D30" s="10">
        <f t="shared" si="9"/>
        <v>4.4444444444444446E-2</v>
      </c>
      <c r="E30" s="10">
        <f t="shared" si="9"/>
        <v>-0.2361111111111111</v>
      </c>
      <c r="F30" s="9">
        <f t="shared" si="1"/>
        <v>6</v>
      </c>
      <c r="G30" s="28">
        <f t="shared" si="2"/>
        <v>1.3727272727272728</v>
      </c>
      <c r="H30" s="28">
        <f t="shared" si="3"/>
        <v>0.19867549668874171</v>
      </c>
      <c r="I30" s="28">
        <f t="shared" si="4"/>
        <v>6.6225165562913912E-2</v>
      </c>
      <c r="J30" s="28">
        <f t="shared" si="5"/>
        <v>0.73509933774834435</v>
      </c>
      <c r="K30" s="28">
        <f t="shared" si="10"/>
        <v>1.1556729572528002E-2</v>
      </c>
      <c r="L30" s="10">
        <f t="shared" si="6"/>
        <v>6.1417164666298395E-2</v>
      </c>
      <c r="M30" s="10">
        <f t="shared" si="7"/>
        <v>2.7224677346457088E-2</v>
      </c>
      <c r="N30" s="10">
        <f t="shared" si="8"/>
        <v>0.11174232913172299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1.71093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7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113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B5" s="11">
        <v>2007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 x14ac:dyDescent="0.2">
      <c r="B6" s="11">
        <v>2008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 x14ac:dyDescent="0.2">
      <c r="B7" s="11">
        <v>2009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 x14ac:dyDescent="0.2">
      <c r="B8" s="11">
        <v>2010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 x14ac:dyDescent="0.2">
      <c r="B9" s="11">
        <v>2011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 x14ac:dyDescent="0.2">
      <c r="B10" s="11">
        <v>2012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 x14ac:dyDescent="0.2">
      <c r="B11" s="11">
        <v>2013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 x14ac:dyDescent="0.2">
      <c r="A12" t="s">
        <v>111</v>
      </c>
      <c r="B12" s="11">
        <v>2014</v>
      </c>
      <c r="C12" s="4">
        <v>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">
      <c r="A13" t="s">
        <v>111</v>
      </c>
      <c r="B13" s="11">
        <v>2015</v>
      </c>
      <c r="C13" s="4">
        <v>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5">
        <v>0</v>
      </c>
      <c r="L13" s="5">
        <v>0</v>
      </c>
      <c r="M13" s="5">
        <v>0</v>
      </c>
      <c r="N13" s="5">
        <v>0</v>
      </c>
    </row>
    <row r="14" spans="1:14" x14ac:dyDescent="0.2">
      <c r="A14" t="s">
        <v>111</v>
      </c>
      <c r="B14" s="11">
        <v>2016</v>
      </c>
      <c r="C14" s="4">
        <v>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">
      <c r="A15" t="s">
        <v>111</v>
      </c>
      <c r="B15" s="11">
        <v>2017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0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0</v>
      </c>
      <c r="D20" s="4"/>
      <c r="E20" s="4"/>
      <c r="F20" s="9" t="str">
        <f>IF(C5=0,"",IF(C5="","",(F5/C5)))</f>
        <v/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 x14ac:dyDescent="0.2">
      <c r="B21" s="11">
        <f>B6</f>
        <v>2008</v>
      </c>
      <c r="C21" s="4">
        <f>C6</f>
        <v>0</v>
      </c>
      <c r="D21" s="10" t="str">
        <f>IF(D5=0,"",IF(D5="","",((D6-D5)/D5)))</f>
        <v/>
      </c>
      <c r="E21" s="10" t="str">
        <f>IF(E5=0,"",IF(E5="","",((E6-E5)/E5)))</f>
        <v/>
      </c>
      <c r="F21" s="9" t="str">
        <f>IF(C6=0,"",IF(C6="","",(F6/C6)))</f>
        <v/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>B7</f>
        <v>2009</v>
      </c>
      <c r="C22" s="4">
        <f>C7</f>
        <v>0</v>
      </c>
      <c r="D22" s="10" t="str">
        <f>IF(D6=0,"",IF(D6="","",((D7-D6)/D6)))</f>
        <v/>
      </c>
      <c r="E22" s="10" t="str">
        <f>IF(E6=0,"",IF(E6="","",((E7-E6)/E6)))</f>
        <v/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 x14ac:dyDescent="0.2">
      <c r="B23" s="11">
        <f>B8</f>
        <v>2010</v>
      </c>
      <c r="C23" s="4">
        <f>C8</f>
        <v>0</v>
      </c>
      <c r="D23" s="10" t="str">
        <f>IF(D7=0,"",IF(D7="","",((D8-D7)/D7)))</f>
        <v/>
      </c>
      <c r="E23" s="10" t="str">
        <f>IF(E7=0,"",IF(E7="","",((E8-E7)/E7)))</f>
        <v/>
      </c>
      <c r="F23" s="9" t="str">
        <f>IF(C8=0,"",IF(C8="","",(F8/C8)))</f>
        <v/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>B9</f>
        <v>2011</v>
      </c>
      <c r="C24" s="4">
        <f>C9</f>
        <v>0</v>
      </c>
      <c r="D24" s="10" t="str">
        <f>IF(D8=0,"",IF(D8="","",((D9-D8)/D8)))</f>
        <v/>
      </c>
      <c r="E24" s="10" t="str">
        <f>IF(E8=0,"",IF(E8="","",((E9-E8)/E8)))</f>
        <v/>
      </c>
      <c r="F24" s="9" t="str">
        <f>IF(C9=0,"",IF(C9="","",(F9/C9)))</f>
        <v/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 x14ac:dyDescent="0.2">
      <c r="B25" s="11">
        <f>B10</f>
        <v>2012</v>
      </c>
      <c r="C25" s="4">
        <f>C10</f>
        <v>0</v>
      </c>
      <c r="D25" s="10" t="str">
        <f>IF(D9=0,"",IF(D9="","",((D10-D9)/D9)))</f>
        <v/>
      </c>
      <c r="E25" s="10" t="str">
        <f>IF(E9=0,"",IF(E9="","",((E10-E9)/E9)))</f>
        <v/>
      </c>
      <c r="F25" s="9" t="str">
        <f>IF(C10=0,"",IF(C10="","",(F10/C10)))</f>
        <v/>
      </c>
      <c r="G25" s="28" t="str">
        <f>IF(E10=0,"",IF(E10="","",(G10/E10)))</f>
        <v/>
      </c>
      <c r="H25" s="28" t="str">
        <f>IF(G10=0,"",IF(G10="","",(H10/G10)))</f>
        <v/>
      </c>
      <c r="I25" s="28" t="str">
        <f>IF(G10=0,"",IF(G10="","",(I10/G10)))</f>
        <v/>
      </c>
      <c r="J25" s="28" t="str">
        <f>IF(G10=0,"",IF(G10="","",(J10/G10)))</f>
        <v/>
      </c>
      <c r="K25" s="28" t="str">
        <f>IF(K9=0,"",IF(K9="","",(K10-K9)/K9))</f>
        <v/>
      </c>
      <c r="L25" s="10" t="str">
        <f>IF(K10=0,"",IF(K10="","",(L10/K10)))</f>
        <v/>
      </c>
      <c r="M25" s="10" t="str">
        <f>IF(K10=0,"",IF(K10="","",(M10/K10)))</f>
        <v/>
      </c>
      <c r="N25" s="10" t="str">
        <f>IF(K10=0,"",IF(K10="","",(N10/K10)))</f>
        <v/>
      </c>
    </row>
    <row r="26" spans="2:14" x14ac:dyDescent="0.2">
      <c r="B26" s="11">
        <f>B11</f>
        <v>2013</v>
      </c>
      <c r="C26" s="4">
        <f>C11</f>
        <v>0</v>
      </c>
      <c r="D26" s="10" t="str">
        <f>IF(D10=0,"",IF(D10="","",((D11-D10)/D10)))</f>
        <v/>
      </c>
      <c r="E26" s="10" t="str">
        <f>IF(E10=0,"",IF(E10="","",((E11-E10)/E10)))</f>
        <v/>
      </c>
      <c r="F26" s="9" t="str">
        <f>IF(C11=0,"",IF(C11="","",(F11/C11)))</f>
        <v/>
      </c>
      <c r="G26" s="28" t="str">
        <f>IF(E11=0,"",IF(E11="","",(G11/E11)))</f>
        <v/>
      </c>
      <c r="H26" s="28" t="str">
        <f>IF(G11=0,"",IF(G11="","",(H11/G11)))</f>
        <v/>
      </c>
      <c r="I26" s="28" t="str">
        <f>IF(G11=0,"",IF(G11="","",(I11/G11)))</f>
        <v/>
      </c>
      <c r="J26" s="28" t="str">
        <f>IF(G11=0,"",IF(G11="","",(J11/G11)))</f>
        <v/>
      </c>
      <c r="K26" s="28" t="str">
        <f>IF(K10=0,"",IF(K10="","",(K11-K10)/K10))</f>
        <v/>
      </c>
      <c r="L26" s="10" t="str">
        <f>IF(K11=0,"",IF(K11="","",(L11/K11)))</f>
        <v/>
      </c>
      <c r="M26" s="10" t="str">
        <f>IF(K11=0,"",IF(K11="","",(M11/K11)))</f>
        <v/>
      </c>
      <c r="N26" s="10" t="str">
        <f>IF(K11=0,"",IF(K11="","",(N11/K11)))</f>
        <v/>
      </c>
    </row>
    <row r="27" spans="2:14" x14ac:dyDescent="0.2">
      <c r="B27" s="11">
        <f t="shared" ref="B27:C27" si="0">B12</f>
        <v>2014</v>
      </c>
      <c r="C27" s="4">
        <f t="shared" si="0"/>
        <v>1</v>
      </c>
      <c r="D27" s="10" t="str">
        <f>IF(D11=0,"",IF(D11="","",((D12-D11)/D11)))</f>
        <v/>
      </c>
      <c r="E27" s="10" t="str">
        <f>IF(E11=0,"",IF(E11="","",((E12-E11)/E11)))</f>
        <v/>
      </c>
      <c r="F27" s="9">
        <f t="shared" ref="F27" si="1">IF(C12=0,"",IF(C12="","",(F12/C12)))</f>
        <v>0</v>
      </c>
      <c r="G27" s="28" t="str">
        <f t="shared" ref="G27" si="2">IF(E12=0,"",IF(E12="","",(G12/E12)))</f>
        <v/>
      </c>
      <c r="H27" s="28" t="str">
        <f t="shared" ref="H27" si="3">IF(G12=0,"",IF(G12="","",(H12/G12)))</f>
        <v/>
      </c>
      <c r="I27" s="28" t="str">
        <f t="shared" ref="I27" si="4">IF(G12=0,"",IF(G12="","",(I12/G12)))</f>
        <v/>
      </c>
      <c r="J27" s="28" t="str">
        <f t="shared" ref="J27" si="5">IF(G12=0,"",IF(G12="","",(J12/G12)))</f>
        <v/>
      </c>
      <c r="K27" s="28" t="str">
        <f>IF(K11=0,"",IF(K11="","",(K12-K11)/K11))</f>
        <v/>
      </c>
      <c r="L27" s="10" t="str">
        <f t="shared" ref="L27" si="6">IF(K12=0,"",IF(K12="","",(L12/K12)))</f>
        <v/>
      </c>
      <c r="M27" s="10" t="str">
        <f t="shared" ref="M27" si="7">IF(K12=0,"",IF(K12="","",(M12/K12)))</f>
        <v/>
      </c>
      <c r="N27" s="10" t="str">
        <f t="shared" ref="N27" si="8">IF(K12=0,"",IF(K12="","",(N12/K12)))</f>
        <v/>
      </c>
    </row>
    <row r="28" spans="2:14" x14ac:dyDescent="0.2">
      <c r="B28" s="11">
        <f t="shared" ref="B28:C28" si="9">B13</f>
        <v>2015</v>
      </c>
      <c r="C28" s="4">
        <f t="shared" si="9"/>
        <v>1</v>
      </c>
      <c r="D28" s="10" t="str">
        <f t="shared" ref="D28:E28" si="10">IF(D12=0,"",IF(D12="","",((D13-D12)/D12)))</f>
        <v/>
      </c>
      <c r="E28" s="10" t="str">
        <f t="shared" si="10"/>
        <v/>
      </c>
      <c r="F28" s="9">
        <f t="shared" ref="F28" si="11">IF(C13=0,"",IF(C13="","",(F13/C13)))</f>
        <v>0</v>
      </c>
      <c r="G28" s="28" t="str">
        <f t="shared" ref="G28" si="12">IF(E13=0,"",IF(E13="","",(G13/E13)))</f>
        <v/>
      </c>
      <c r="H28" s="28" t="str">
        <f t="shared" ref="H28" si="13">IF(G13=0,"",IF(G13="","",(H13/G13)))</f>
        <v/>
      </c>
      <c r="I28" s="28" t="str">
        <f t="shared" ref="I28" si="14">IF(G13=0,"",IF(G13="","",(I13/G13)))</f>
        <v/>
      </c>
      <c r="J28" s="28" t="str">
        <f t="shared" ref="J28" si="15">IF(G13=0,"",IF(G13="","",(J13/G13)))</f>
        <v/>
      </c>
      <c r="K28" s="28" t="str">
        <f t="shared" ref="K28" si="16">IF(K12=0,"",IF(K12="","",(K13-K12)/K12))</f>
        <v/>
      </c>
      <c r="L28" s="10" t="str">
        <f t="shared" ref="L28" si="17">IF(K13=0,"",IF(K13="","",(L13/K13)))</f>
        <v/>
      </c>
      <c r="M28" s="10" t="str">
        <f t="shared" ref="M28" si="18">IF(K13=0,"",IF(K13="","",(M13/K13)))</f>
        <v/>
      </c>
      <c r="N28" s="10" t="str">
        <f t="shared" ref="N28" si="19">IF(K13=0,"",IF(K13="","",(N13/K13)))</f>
        <v/>
      </c>
    </row>
    <row r="29" spans="2:14" x14ac:dyDescent="0.2">
      <c r="B29" s="11">
        <f t="shared" ref="B29:C29" si="20">B14</f>
        <v>2016</v>
      </c>
      <c r="C29" s="4">
        <f t="shared" si="20"/>
        <v>1</v>
      </c>
      <c r="D29" s="10" t="str">
        <f t="shared" ref="D29:E29" si="21">IF(D13=0,"",IF(D13="","",((D14-D13)/D13)))</f>
        <v/>
      </c>
      <c r="E29" s="10" t="str">
        <f t="shared" si="21"/>
        <v/>
      </c>
      <c r="F29" s="9">
        <f t="shared" ref="F29" si="22">IF(C14=0,"",IF(C14="","",(F14/C14)))</f>
        <v>0</v>
      </c>
      <c r="G29" s="28" t="str">
        <f t="shared" ref="G29" si="23">IF(E14=0,"",IF(E14="","",(G14/E14)))</f>
        <v/>
      </c>
      <c r="H29" s="28" t="str">
        <f t="shared" ref="H29" si="24">IF(G14=0,"",IF(G14="","",(H14/G14)))</f>
        <v/>
      </c>
      <c r="I29" s="28" t="str">
        <f t="shared" ref="I29" si="25">IF(G14=0,"",IF(G14="","",(I14/G14)))</f>
        <v/>
      </c>
      <c r="J29" s="28" t="str">
        <f t="shared" ref="J29" si="26">IF(G14=0,"",IF(G14="","",(J14/G14)))</f>
        <v/>
      </c>
      <c r="K29" s="28" t="str">
        <f t="shared" ref="K29" si="27">IF(K13=0,"",IF(K13="","",(K14-K13)/K13))</f>
        <v/>
      </c>
      <c r="L29" s="10" t="str">
        <f t="shared" ref="L29" si="28">IF(K14=0,"",IF(K14="","",(L14/K14)))</f>
        <v/>
      </c>
      <c r="M29" s="10" t="str">
        <f t="shared" ref="M29" si="29">IF(K14=0,"",IF(K14="","",(M14/K14)))</f>
        <v/>
      </c>
      <c r="N29" s="10" t="str">
        <f t="shared" ref="N29" si="30">IF(K14=0,"",IF(K14="","",(N14/K14)))</f>
        <v/>
      </c>
    </row>
    <row r="30" spans="2:14" x14ac:dyDescent="0.2">
      <c r="B30" s="11">
        <f t="shared" ref="B30:C30" si="31">B15</f>
        <v>2017</v>
      </c>
      <c r="C30" s="4">
        <f t="shared" si="31"/>
        <v>1</v>
      </c>
      <c r="D30" s="10" t="str">
        <f t="shared" ref="D30:E30" si="32">IF(D14=0,"",IF(D14="","",((D15-D14)/D14)))</f>
        <v/>
      </c>
      <c r="E30" s="10" t="str">
        <f t="shared" si="32"/>
        <v/>
      </c>
      <c r="F30" s="9">
        <f t="shared" ref="F30" si="33">IF(C15=0,"",IF(C15="","",(F15/C15)))</f>
        <v>0</v>
      </c>
      <c r="G30" s="28" t="str">
        <f t="shared" ref="G30" si="34">IF(E15=0,"",IF(E15="","",(G15/E15)))</f>
        <v/>
      </c>
      <c r="H30" s="28" t="str">
        <f t="shared" ref="H30" si="35">IF(G15=0,"",IF(G15="","",(H15/G15)))</f>
        <v/>
      </c>
      <c r="I30" s="28" t="str">
        <f t="shared" ref="I30" si="36">IF(G15=0,"",IF(G15="","",(I15/G15)))</f>
        <v/>
      </c>
      <c r="J30" s="28" t="str">
        <f t="shared" ref="J30" si="37">IF(G15=0,"",IF(G15="","",(J15/G15)))</f>
        <v/>
      </c>
      <c r="K30" s="28" t="str">
        <f t="shared" ref="K30" si="38">IF(K14=0,"",IF(K14="","",(K15-K14)/K14))</f>
        <v/>
      </c>
      <c r="L30" s="10" t="str">
        <f t="shared" ref="L30" si="39">IF(K15=0,"",IF(K15="","",(L15/K15)))</f>
        <v/>
      </c>
      <c r="M30" s="10" t="str">
        <f t="shared" ref="M30" si="40">IF(K15=0,"",IF(K15="","",(M15/K15)))</f>
        <v/>
      </c>
      <c r="N30" s="10" t="str">
        <f t="shared" ref="N30" si="41">IF(K15=0,"",IF(K15="","",(N15/K15)))</f>
        <v/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3"/>
  <sheetViews>
    <sheetView topLeftCell="B1" workbookViewId="0">
      <selection activeCell="B5" sqref="B5:B15"/>
    </sheetView>
  </sheetViews>
  <sheetFormatPr defaultRowHeight="12.75" x14ac:dyDescent="0.2"/>
  <cols>
    <col min="1" max="1" width="16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2.140625" customWidth="1"/>
    <col min="12" max="12" width="10.28515625" bestFit="1" customWidth="1"/>
    <col min="13" max="13" width="10.140625" customWidth="1"/>
    <col min="14" max="14" width="11.140625" bestFit="1" customWidth="1"/>
  </cols>
  <sheetData>
    <row r="1" spans="1:14" ht="23.25" x14ac:dyDescent="0.35">
      <c r="B1" s="36" t="s">
        <v>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49</v>
      </c>
      <c r="B5" s="11">
        <v>2007</v>
      </c>
      <c r="C5" s="4">
        <v>440</v>
      </c>
      <c r="D5" s="4">
        <v>27296</v>
      </c>
      <c r="E5" s="4">
        <v>23754</v>
      </c>
      <c r="F5" s="4">
        <v>3889</v>
      </c>
      <c r="G5" s="4">
        <v>18526</v>
      </c>
      <c r="H5" s="4">
        <v>5940</v>
      </c>
      <c r="I5" s="4">
        <v>3671</v>
      </c>
      <c r="J5" s="4">
        <v>8915</v>
      </c>
      <c r="K5" s="5">
        <v>17611820</v>
      </c>
      <c r="L5" s="5">
        <v>718523</v>
      </c>
      <c r="M5" s="5">
        <v>203300</v>
      </c>
      <c r="N5" s="5">
        <v>846961</v>
      </c>
    </row>
    <row r="6" spans="1:14" x14ac:dyDescent="0.2">
      <c r="A6" t="s">
        <v>49</v>
      </c>
      <c r="B6" s="11">
        <v>2008</v>
      </c>
      <c r="C6" s="4">
        <v>467</v>
      </c>
      <c r="D6" s="4">
        <v>28444</v>
      </c>
      <c r="E6" s="4">
        <v>25773</v>
      </c>
      <c r="F6" s="4">
        <v>4276</v>
      </c>
      <c r="G6" s="4">
        <v>19218</v>
      </c>
      <c r="H6" s="4">
        <v>5955</v>
      </c>
      <c r="I6" s="4">
        <v>3898</v>
      </c>
      <c r="J6" s="4">
        <v>9365</v>
      </c>
      <c r="K6" s="5">
        <v>18064689</v>
      </c>
      <c r="L6" s="5">
        <v>1046448</v>
      </c>
      <c r="M6" s="5">
        <v>209791</v>
      </c>
      <c r="N6" s="5">
        <v>872989</v>
      </c>
    </row>
    <row r="7" spans="1:14" x14ac:dyDescent="0.2">
      <c r="A7" t="s">
        <v>49</v>
      </c>
      <c r="B7" s="11">
        <v>2009</v>
      </c>
      <c r="C7" s="4">
        <v>485</v>
      </c>
      <c r="D7" s="4">
        <v>29661</v>
      </c>
      <c r="E7" s="4">
        <v>27440</v>
      </c>
      <c r="F7" s="4">
        <v>4346</v>
      </c>
      <c r="G7" s="4">
        <v>20345</v>
      </c>
      <c r="H7" s="4">
        <v>6372</v>
      </c>
      <c r="I7" s="4">
        <v>4019</v>
      </c>
      <c r="J7" s="4">
        <v>9954</v>
      </c>
      <c r="K7" s="5">
        <v>19049663</v>
      </c>
      <c r="L7" s="5">
        <v>784038</v>
      </c>
      <c r="M7" s="5">
        <v>190767</v>
      </c>
      <c r="N7" s="5">
        <v>823269</v>
      </c>
    </row>
    <row r="8" spans="1:14" x14ac:dyDescent="0.2">
      <c r="A8" t="s">
        <v>49</v>
      </c>
      <c r="B8" s="11">
        <v>2010</v>
      </c>
      <c r="C8" s="4">
        <v>481</v>
      </c>
      <c r="D8" s="4">
        <v>31818</v>
      </c>
      <c r="E8" s="4">
        <v>28737</v>
      </c>
      <c r="F8" s="4">
        <v>4479</v>
      </c>
      <c r="G8" s="4">
        <v>23997</v>
      </c>
      <c r="H8" s="4">
        <v>6657</v>
      </c>
      <c r="I8" s="4">
        <v>4845</v>
      </c>
      <c r="J8" s="4">
        <v>12495</v>
      </c>
      <c r="K8" s="5">
        <v>18940817</v>
      </c>
      <c r="L8" s="5">
        <v>719360</v>
      </c>
      <c r="M8" s="5">
        <v>200575</v>
      </c>
      <c r="N8" s="5">
        <v>788069</v>
      </c>
    </row>
    <row r="9" spans="1:14" x14ac:dyDescent="0.2">
      <c r="A9" t="s">
        <v>49</v>
      </c>
      <c r="B9" s="11">
        <v>2011</v>
      </c>
      <c r="C9" s="4">
        <v>494</v>
      </c>
      <c r="D9" s="4">
        <v>32886</v>
      </c>
      <c r="E9" s="4">
        <v>29957</v>
      </c>
      <c r="F9" s="4">
        <v>3686</v>
      </c>
      <c r="G9" s="4">
        <v>24662</v>
      </c>
      <c r="H9" s="4">
        <v>6653</v>
      </c>
      <c r="I9" s="4">
        <v>5016</v>
      </c>
      <c r="J9" s="4">
        <v>12993</v>
      </c>
      <c r="K9" s="5">
        <v>18687450</v>
      </c>
      <c r="L9" s="5">
        <v>730757</v>
      </c>
      <c r="M9" s="5">
        <v>200216</v>
      </c>
      <c r="N9" s="5">
        <v>915546</v>
      </c>
    </row>
    <row r="10" spans="1:14" x14ac:dyDescent="0.2">
      <c r="A10" t="s">
        <v>49</v>
      </c>
      <c r="B10" s="11">
        <v>2012</v>
      </c>
      <c r="C10" s="4">
        <v>513</v>
      </c>
      <c r="D10" s="4">
        <v>33630</v>
      </c>
      <c r="E10" s="4">
        <v>30047</v>
      </c>
      <c r="F10" s="4">
        <v>4170</v>
      </c>
      <c r="G10" s="4">
        <v>24891</v>
      </c>
      <c r="H10" s="4">
        <v>6723</v>
      </c>
      <c r="I10" s="4">
        <v>4854</v>
      </c>
      <c r="J10" s="4">
        <v>13314</v>
      </c>
      <c r="K10" s="5">
        <v>19878431</v>
      </c>
      <c r="L10" s="5">
        <v>739766</v>
      </c>
      <c r="M10" s="5">
        <v>217132</v>
      </c>
      <c r="N10" s="5">
        <v>890549</v>
      </c>
    </row>
    <row r="11" spans="1:14" x14ac:dyDescent="0.2">
      <c r="A11" t="s">
        <v>49</v>
      </c>
      <c r="B11" s="11">
        <v>2013</v>
      </c>
      <c r="C11" s="4">
        <v>543</v>
      </c>
      <c r="D11" s="4">
        <v>34425</v>
      </c>
      <c r="E11" s="4">
        <v>30928</v>
      </c>
      <c r="F11" s="4">
        <v>3753</v>
      </c>
      <c r="G11" s="4">
        <v>25931</v>
      </c>
      <c r="H11" s="4">
        <v>7333</v>
      </c>
      <c r="I11" s="4">
        <v>4941</v>
      </c>
      <c r="J11" s="4">
        <v>13657</v>
      </c>
      <c r="K11" s="5">
        <v>20901601</v>
      </c>
      <c r="L11" s="5">
        <v>804332</v>
      </c>
      <c r="M11" s="5">
        <v>226484</v>
      </c>
      <c r="N11" s="5">
        <v>1089589</v>
      </c>
    </row>
    <row r="12" spans="1:14" x14ac:dyDescent="0.2">
      <c r="A12" t="s">
        <v>49</v>
      </c>
      <c r="B12" s="11">
        <v>2014</v>
      </c>
      <c r="C12" s="4">
        <v>566</v>
      </c>
      <c r="D12" s="4">
        <v>36768</v>
      </c>
      <c r="E12" s="4">
        <v>31675</v>
      </c>
      <c r="F12" s="4">
        <v>3923</v>
      </c>
      <c r="G12" s="4">
        <v>27721</v>
      </c>
      <c r="H12" s="4">
        <v>7676</v>
      </c>
      <c r="I12" s="4">
        <v>4971</v>
      </c>
      <c r="J12" s="4">
        <v>15074</v>
      </c>
      <c r="K12" s="5">
        <v>22231279</v>
      </c>
      <c r="L12" s="5">
        <v>831942</v>
      </c>
      <c r="M12" s="5">
        <v>241170</v>
      </c>
      <c r="N12" s="5">
        <v>1138743</v>
      </c>
    </row>
    <row r="13" spans="1:14" x14ac:dyDescent="0.2">
      <c r="A13" t="s">
        <v>49</v>
      </c>
      <c r="B13" s="11">
        <v>2015</v>
      </c>
      <c r="C13" s="4">
        <v>609</v>
      </c>
      <c r="D13" s="4">
        <v>37999</v>
      </c>
      <c r="E13" s="4">
        <v>32466</v>
      </c>
      <c r="F13" s="4">
        <v>4108</v>
      </c>
      <c r="G13" s="4">
        <v>27248</v>
      </c>
      <c r="H13" s="4">
        <v>7471</v>
      </c>
      <c r="I13" s="4">
        <v>4685</v>
      </c>
      <c r="J13" s="4">
        <v>15092</v>
      </c>
      <c r="K13" s="5">
        <v>22876879</v>
      </c>
      <c r="L13" s="5">
        <v>856609</v>
      </c>
      <c r="M13" s="5">
        <v>262928</v>
      </c>
      <c r="N13" s="5">
        <v>1123054</v>
      </c>
    </row>
    <row r="14" spans="1:14" x14ac:dyDescent="0.2">
      <c r="A14" t="s">
        <v>49</v>
      </c>
      <c r="B14" s="11">
        <v>2016</v>
      </c>
      <c r="C14" s="4">
        <v>630</v>
      </c>
      <c r="D14" s="4">
        <v>38120</v>
      </c>
      <c r="E14" s="4">
        <v>32811</v>
      </c>
      <c r="F14" s="4">
        <v>4198</v>
      </c>
      <c r="G14" s="4">
        <v>28527</v>
      </c>
      <c r="H14" s="4">
        <v>7712</v>
      </c>
      <c r="I14" s="4">
        <v>4855</v>
      </c>
      <c r="J14" s="4">
        <v>15960</v>
      </c>
      <c r="K14" s="5">
        <v>24082913</v>
      </c>
      <c r="L14" s="5">
        <v>870516</v>
      </c>
      <c r="M14" s="5">
        <v>287045</v>
      </c>
      <c r="N14" s="5">
        <v>1225063</v>
      </c>
    </row>
    <row r="15" spans="1:14" x14ac:dyDescent="0.2">
      <c r="A15" t="s">
        <v>49</v>
      </c>
      <c r="B15" s="11">
        <v>2017</v>
      </c>
      <c r="C15" s="4">
        <v>657</v>
      </c>
      <c r="D15" s="4">
        <v>39585</v>
      </c>
      <c r="E15" s="4">
        <v>33372</v>
      </c>
      <c r="F15" s="4">
        <v>3979</v>
      </c>
      <c r="G15" s="4">
        <v>29479</v>
      </c>
      <c r="H15" s="4">
        <v>7843</v>
      </c>
      <c r="I15" s="4">
        <v>5114</v>
      </c>
      <c r="J15" s="4">
        <v>16522</v>
      </c>
      <c r="K15" s="5">
        <v>24940091</v>
      </c>
      <c r="L15" s="5">
        <v>923664</v>
      </c>
      <c r="M15" s="5">
        <v>299726</v>
      </c>
      <c r="N15" s="5">
        <v>1606262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44807</v>
      </c>
      <c r="K17" s="8">
        <f>SUM(K5:K15)</f>
        <v>227265633</v>
      </c>
      <c r="L17" s="8">
        <f>SUM(L5:L15)</f>
        <v>9025955</v>
      </c>
      <c r="M17" s="8">
        <f>SUM(M5:M15)</f>
        <v>2539134</v>
      </c>
      <c r="N17" s="8">
        <f>SUM(N5:N15)</f>
        <v>11320094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440</v>
      </c>
      <c r="D20" s="4"/>
      <c r="E20" s="4"/>
      <c r="F20" s="9">
        <f t="shared" ref="F20:F30" si="1">IF(C5=0,"",IF(C5="","",(F5/C5)))</f>
        <v>8.838636363636363</v>
      </c>
      <c r="G20" s="28">
        <f t="shared" ref="G20:G30" si="2">IF(E5=0,"",IF(E5="","",(G5/E5)))</f>
        <v>0.77991075187336867</v>
      </c>
      <c r="H20" s="28">
        <f t="shared" ref="H20:H30" si="3">IF(G5=0,"",IF(G5="","",(H5/G5)))</f>
        <v>0.32063046529202205</v>
      </c>
      <c r="I20" s="28">
        <f t="shared" ref="I20:I30" si="4">IF(G5=0,"",IF(G5="","",(I5/G5)))</f>
        <v>0.19815394580589443</v>
      </c>
      <c r="J20" s="28">
        <f t="shared" ref="J20:J30" si="5">IF(G5=0,"",IF(G5="","",(J5/G5)))</f>
        <v>0.48121558890208355</v>
      </c>
      <c r="K20" s="5"/>
      <c r="L20" s="10">
        <f t="shared" ref="L20:L30" si="6">IF(K5=0,"",IF(K5="","",(L5/K5)))</f>
        <v>4.0797771042402203E-2</v>
      </c>
      <c r="M20" s="10">
        <f t="shared" ref="M20:M30" si="7">IF(K5=0,"",IF(K5="","",(M5/K5)))</f>
        <v>1.1543383931927534E-2</v>
      </c>
      <c r="N20" s="10">
        <f t="shared" ref="N20:N30" si="8">IF(K5=0,"",IF(K5="","",(N5/K5)))</f>
        <v>4.8090486957054979E-2</v>
      </c>
    </row>
    <row r="21" spans="2:14" x14ac:dyDescent="0.2">
      <c r="B21" s="11">
        <f t="shared" si="0"/>
        <v>2008</v>
      </c>
      <c r="C21" s="4">
        <f t="shared" si="0"/>
        <v>467</v>
      </c>
      <c r="D21" s="10">
        <f t="shared" ref="D21:E30" si="9">IF(D5=0,"",IF(D5="","",((D6-D5)/D5)))</f>
        <v>4.2057444314185226E-2</v>
      </c>
      <c r="E21" s="10">
        <f t="shared" si="9"/>
        <v>8.4996211164435467E-2</v>
      </c>
      <c r="F21" s="9">
        <f t="shared" si="1"/>
        <v>9.1563169164882225</v>
      </c>
      <c r="G21" s="28">
        <f t="shared" si="2"/>
        <v>0.74566406704690957</v>
      </c>
      <c r="H21" s="28">
        <f t="shared" si="3"/>
        <v>0.3098657508585701</v>
      </c>
      <c r="I21" s="28">
        <f t="shared" si="4"/>
        <v>0.2028306795712353</v>
      </c>
      <c r="J21" s="28">
        <f t="shared" si="5"/>
        <v>0.48730356957019461</v>
      </c>
      <c r="K21" s="28">
        <f t="shared" ref="K21:K30" si="10">IF(K5=0,"",IF(K5="","",(K6-K5)/K5))</f>
        <v>2.5713923944260163E-2</v>
      </c>
      <c r="L21" s="10">
        <f t="shared" si="6"/>
        <v>5.792781708005048E-2</v>
      </c>
      <c r="M21" s="10">
        <f t="shared" si="7"/>
        <v>1.1613319221825518E-2</v>
      </c>
      <c r="N21" s="10">
        <f t="shared" si="8"/>
        <v>4.8325714325887371E-2</v>
      </c>
    </row>
    <row r="22" spans="2:14" x14ac:dyDescent="0.2">
      <c r="B22" s="11">
        <f t="shared" si="0"/>
        <v>2009</v>
      </c>
      <c r="C22" s="4">
        <f t="shared" si="0"/>
        <v>485</v>
      </c>
      <c r="D22" s="10">
        <f t="shared" si="9"/>
        <v>4.2785824778512165E-2</v>
      </c>
      <c r="E22" s="10">
        <f t="shared" si="9"/>
        <v>6.4680091568695919E-2</v>
      </c>
      <c r="F22" s="9">
        <f t="shared" si="1"/>
        <v>8.9608247422680414</v>
      </c>
      <c r="G22" s="28">
        <f t="shared" si="2"/>
        <v>0.74143586005830908</v>
      </c>
      <c r="H22" s="28">
        <f t="shared" si="3"/>
        <v>0.31319734578520519</v>
      </c>
      <c r="I22" s="28">
        <f t="shared" si="4"/>
        <v>0.19754239370852789</v>
      </c>
      <c r="J22" s="28">
        <f t="shared" si="5"/>
        <v>0.48926026050626692</v>
      </c>
      <c r="K22" s="28">
        <f t="shared" si="10"/>
        <v>5.4524824645472723E-2</v>
      </c>
      <c r="L22" s="10">
        <f t="shared" si="6"/>
        <v>4.1157578483146919E-2</v>
      </c>
      <c r="M22" s="10">
        <f t="shared" si="7"/>
        <v>1.0014192901995169E-2</v>
      </c>
      <c r="N22" s="10">
        <f t="shared" si="8"/>
        <v>4.321698499338282E-2</v>
      </c>
    </row>
    <row r="23" spans="2:14" x14ac:dyDescent="0.2">
      <c r="B23" s="11">
        <f t="shared" si="0"/>
        <v>2010</v>
      </c>
      <c r="C23" s="4">
        <f t="shared" si="0"/>
        <v>481</v>
      </c>
      <c r="D23" s="10">
        <f t="shared" si="9"/>
        <v>7.2721755841003335E-2</v>
      </c>
      <c r="E23" s="10">
        <f t="shared" si="9"/>
        <v>4.7266763848396502E-2</v>
      </c>
      <c r="F23" s="9">
        <f t="shared" si="1"/>
        <v>9.3118503118503124</v>
      </c>
      <c r="G23" s="28">
        <f t="shared" si="2"/>
        <v>0.8350558513414762</v>
      </c>
      <c r="H23" s="28">
        <f t="shared" si="3"/>
        <v>0.27740967620952617</v>
      </c>
      <c r="I23" s="28">
        <f t="shared" si="4"/>
        <v>0.20190023752969122</v>
      </c>
      <c r="J23" s="28">
        <f t="shared" si="5"/>
        <v>0.52069008626078261</v>
      </c>
      <c r="K23" s="28">
        <f t="shared" si="10"/>
        <v>-5.7138018662062423E-3</v>
      </c>
      <c r="L23" s="10">
        <f t="shared" si="6"/>
        <v>3.7979354322466657E-2</v>
      </c>
      <c r="M23" s="10">
        <f t="shared" si="7"/>
        <v>1.0589564325551533E-2</v>
      </c>
      <c r="N23" s="10">
        <f t="shared" si="8"/>
        <v>4.160691695611652E-2</v>
      </c>
    </row>
    <row r="24" spans="2:14" x14ac:dyDescent="0.2">
      <c r="B24" s="11">
        <f t="shared" si="0"/>
        <v>2011</v>
      </c>
      <c r="C24" s="4">
        <f t="shared" si="0"/>
        <v>494</v>
      </c>
      <c r="D24" s="10">
        <f t="shared" si="9"/>
        <v>3.3565906090891946E-2</v>
      </c>
      <c r="E24" s="10">
        <f t="shared" si="9"/>
        <v>4.2453979190590525E-2</v>
      </c>
      <c r="F24" s="9">
        <f t="shared" si="1"/>
        <v>7.4615384615384617</v>
      </c>
      <c r="G24" s="28">
        <f t="shared" si="2"/>
        <v>0.82324665353673598</v>
      </c>
      <c r="H24" s="28">
        <f t="shared" si="3"/>
        <v>0.26976725326413104</v>
      </c>
      <c r="I24" s="28">
        <f t="shared" si="4"/>
        <v>0.20338983050847459</v>
      </c>
      <c r="J24" s="28">
        <f t="shared" si="5"/>
        <v>0.52684291622739432</v>
      </c>
      <c r="K24" s="28">
        <f t="shared" si="10"/>
        <v>-1.3376772501418497E-2</v>
      </c>
      <c r="L24" s="10">
        <f t="shared" si="6"/>
        <v>3.9104158138215751E-2</v>
      </c>
      <c r="M24" s="10">
        <f t="shared" si="7"/>
        <v>1.0713928331580821E-2</v>
      </c>
      <c r="N24" s="10">
        <f t="shared" si="8"/>
        <v>4.8992559177415858E-2</v>
      </c>
    </row>
    <row r="25" spans="2:14" x14ac:dyDescent="0.2">
      <c r="B25" s="11">
        <f t="shared" si="0"/>
        <v>2012</v>
      </c>
      <c r="C25" s="4">
        <f t="shared" si="0"/>
        <v>513</v>
      </c>
      <c r="D25" s="10">
        <f t="shared" si="9"/>
        <v>2.2623608830505383E-2</v>
      </c>
      <c r="E25" s="10">
        <f t="shared" si="9"/>
        <v>3.0043061721801247E-3</v>
      </c>
      <c r="F25" s="9">
        <f t="shared" si="1"/>
        <v>8.128654970760234</v>
      </c>
      <c r="G25" s="28">
        <f t="shared" si="2"/>
        <v>0.82840216993377047</v>
      </c>
      <c r="H25" s="28">
        <f t="shared" si="3"/>
        <v>0.27009762564782452</v>
      </c>
      <c r="I25" s="28">
        <f t="shared" si="4"/>
        <v>0.19501024466674702</v>
      </c>
      <c r="J25" s="28">
        <f t="shared" si="5"/>
        <v>0.53489212968542843</v>
      </c>
      <c r="K25" s="28">
        <f t="shared" si="10"/>
        <v>6.3731595268482322E-2</v>
      </c>
      <c r="L25" s="10">
        <f t="shared" si="6"/>
        <v>3.7214506517139104E-2</v>
      </c>
      <c r="M25" s="10">
        <f t="shared" si="7"/>
        <v>1.0922994878217501E-2</v>
      </c>
      <c r="N25" s="10">
        <f t="shared" si="8"/>
        <v>4.4799763120137601E-2</v>
      </c>
    </row>
    <row r="26" spans="2:14" x14ac:dyDescent="0.2">
      <c r="B26" s="11">
        <f t="shared" si="0"/>
        <v>2013</v>
      </c>
      <c r="C26" s="4">
        <f t="shared" si="0"/>
        <v>543</v>
      </c>
      <c r="D26" s="10">
        <f t="shared" si="9"/>
        <v>2.3639607493309546E-2</v>
      </c>
      <c r="E26" s="10">
        <f t="shared" si="9"/>
        <v>2.9320730854993843E-2</v>
      </c>
      <c r="F26" s="9">
        <f t="shared" si="1"/>
        <v>6.9116022099447516</v>
      </c>
      <c r="G26" s="28">
        <f t="shared" si="2"/>
        <v>0.83843119503362651</v>
      </c>
      <c r="H26" s="28">
        <f t="shared" si="3"/>
        <v>0.28278893987890941</v>
      </c>
      <c r="I26" s="28">
        <f t="shared" si="4"/>
        <v>0.19054413636188347</v>
      </c>
      <c r="J26" s="28">
        <f t="shared" si="5"/>
        <v>0.5266669237592071</v>
      </c>
      <c r="K26" s="28">
        <f t="shared" si="10"/>
        <v>5.1471366125425091E-2</v>
      </c>
      <c r="L26" s="10">
        <f t="shared" si="6"/>
        <v>3.8481836869816814E-2</v>
      </c>
      <c r="M26" s="10">
        <f t="shared" si="7"/>
        <v>1.0835724976282917E-2</v>
      </c>
      <c r="N26" s="10">
        <f t="shared" si="8"/>
        <v>5.2129451710421611E-2</v>
      </c>
    </row>
    <row r="27" spans="2:14" x14ac:dyDescent="0.2">
      <c r="B27" s="11">
        <f t="shared" si="0"/>
        <v>2014</v>
      </c>
      <c r="C27" s="4">
        <f t="shared" si="0"/>
        <v>566</v>
      </c>
      <c r="D27" s="10">
        <f t="shared" si="9"/>
        <v>6.8061002178649244E-2</v>
      </c>
      <c r="E27" s="10">
        <f t="shared" si="9"/>
        <v>2.4152871184687015E-2</v>
      </c>
      <c r="F27" s="9">
        <f t="shared" si="1"/>
        <v>6.9310954063604244</v>
      </c>
      <c r="G27" s="28">
        <f t="shared" si="2"/>
        <v>0.87516969218626672</v>
      </c>
      <c r="H27" s="28">
        <f t="shared" si="3"/>
        <v>0.27690198766278273</v>
      </c>
      <c r="I27" s="28">
        <f t="shared" si="4"/>
        <v>0.17932253526207567</v>
      </c>
      <c r="J27" s="28">
        <f t="shared" si="5"/>
        <v>0.54377547707514162</v>
      </c>
      <c r="K27" s="28">
        <f t="shared" si="10"/>
        <v>6.3616083763152878E-2</v>
      </c>
      <c r="L27" s="10">
        <f t="shared" si="6"/>
        <v>3.7422138420376082E-2</v>
      </c>
      <c r="M27" s="10">
        <f t="shared" si="7"/>
        <v>1.0848228750131739E-2</v>
      </c>
      <c r="N27" s="10">
        <f t="shared" si="8"/>
        <v>5.1222558989970843E-2</v>
      </c>
    </row>
    <row r="28" spans="2:14" x14ac:dyDescent="0.2">
      <c r="B28" s="11">
        <f t="shared" si="0"/>
        <v>2015</v>
      </c>
      <c r="C28" s="4">
        <f t="shared" si="0"/>
        <v>609</v>
      </c>
      <c r="D28" s="10">
        <f t="shared" si="9"/>
        <v>3.3480200174064403E-2</v>
      </c>
      <c r="E28" s="10">
        <f t="shared" si="9"/>
        <v>2.4972375690607736E-2</v>
      </c>
      <c r="F28" s="9">
        <f t="shared" si="1"/>
        <v>6.7454844006568146</v>
      </c>
      <c r="G28" s="28">
        <f t="shared" si="2"/>
        <v>0.83927801392225709</v>
      </c>
      <c r="H28" s="28">
        <f t="shared" si="3"/>
        <v>0.2741852613035819</v>
      </c>
      <c r="I28" s="28">
        <f t="shared" si="4"/>
        <v>0.17193922489724017</v>
      </c>
      <c r="J28" s="28">
        <f t="shared" si="5"/>
        <v>0.55387551379917788</v>
      </c>
      <c r="K28" s="28">
        <f t="shared" si="10"/>
        <v>2.9040164535742635E-2</v>
      </c>
      <c r="L28" s="10">
        <f t="shared" si="6"/>
        <v>3.7444312224582735E-2</v>
      </c>
      <c r="M28" s="10">
        <f t="shared" si="7"/>
        <v>1.1493176145225055E-2</v>
      </c>
      <c r="N28" s="10">
        <f t="shared" si="8"/>
        <v>4.9091224375492827E-2</v>
      </c>
    </row>
    <row r="29" spans="2:14" x14ac:dyDescent="0.2">
      <c r="B29" s="11">
        <f t="shared" si="0"/>
        <v>2016</v>
      </c>
      <c r="C29" s="4">
        <f t="shared" si="0"/>
        <v>630</v>
      </c>
      <c r="D29" s="10">
        <f t="shared" si="9"/>
        <v>3.1842943235348298E-3</v>
      </c>
      <c r="E29" s="10">
        <f t="shared" si="9"/>
        <v>1.0626501570874145E-2</v>
      </c>
      <c r="F29" s="9">
        <f t="shared" si="1"/>
        <v>6.6634920634920638</v>
      </c>
      <c r="G29" s="28">
        <f t="shared" si="2"/>
        <v>0.86943403127000096</v>
      </c>
      <c r="H29" s="28">
        <f t="shared" si="3"/>
        <v>0.27034037928979565</v>
      </c>
      <c r="I29" s="28">
        <f t="shared" si="4"/>
        <v>0.1701896448978161</v>
      </c>
      <c r="J29" s="28">
        <f t="shared" si="5"/>
        <v>0.55946997581238822</v>
      </c>
      <c r="K29" s="28">
        <f t="shared" si="10"/>
        <v>5.2718467409824568E-2</v>
      </c>
      <c r="L29" s="10">
        <f t="shared" si="6"/>
        <v>3.6146623956993904E-2</v>
      </c>
      <c r="M29" s="10">
        <f t="shared" si="7"/>
        <v>1.1919031555692619E-2</v>
      </c>
      <c r="N29" s="10">
        <f t="shared" si="8"/>
        <v>5.0868555643580157E-2</v>
      </c>
    </row>
    <row r="30" spans="2:14" x14ac:dyDescent="0.2">
      <c r="B30" s="11">
        <f t="shared" si="0"/>
        <v>2017</v>
      </c>
      <c r="C30" s="4">
        <f t="shared" si="0"/>
        <v>657</v>
      </c>
      <c r="D30" s="10">
        <f t="shared" si="9"/>
        <v>3.8431269674711437E-2</v>
      </c>
      <c r="E30" s="10">
        <f t="shared" si="9"/>
        <v>1.70979244765475E-2</v>
      </c>
      <c r="F30" s="9">
        <f t="shared" si="1"/>
        <v>6.0563165905631662</v>
      </c>
      <c r="G30" s="28">
        <f t="shared" si="2"/>
        <v>0.88334531942946182</v>
      </c>
      <c r="H30" s="28">
        <f t="shared" si="3"/>
        <v>0.2660538010108891</v>
      </c>
      <c r="I30" s="28">
        <f t="shared" si="4"/>
        <v>0.17347942603209063</v>
      </c>
      <c r="J30" s="28">
        <f t="shared" si="5"/>
        <v>0.5604667729570203</v>
      </c>
      <c r="K30" s="28">
        <f t="shared" si="10"/>
        <v>3.5592787301104316E-2</v>
      </c>
      <c r="L30" s="10">
        <f t="shared" si="6"/>
        <v>3.7035309935316597E-2</v>
      </c>
      <c r="M30" s="10">
        <f t="shared" si="7"/>
        <v>1.2017839068830983E-2</v>
      </c>
      <c r="N30" s="10">
        <f t="shared" si="8"/>
        <v>6.4404817127571831E-2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5" sqref="B5:B15"/>
    </sheetView>
  </sheetViews>
  <sheetFormatPr defaultRowHeight="12.75" x14ac:dyDescent="0.2"/>
  <cols>
    <col min="1" max="1" width="17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99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B5" s="11">
        <v>2007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 x14ac:dyDescent="0.2">
      <c r="B6" s="11">
        <v>2008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 x14ac:dyDescent="0.2">
      <c r="B7" s="11">
        <v>2009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 x14ac:dyDescent="0.2">
      <c r="B8" s="11">
        <v>2010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 x14ac:dyDescent="0.2">
      <c r="A9" t="s">
        <v>84</v>
      </c>
      <c r="B9" s="11">
        <v>2011</v>
      </c>
      <c r="C9" s="4">
        <v>1</v>
      </c>
      <c r="D9" s="4">
        <v>60</v>
      </c>
      <c r="E9" s="4">
        <v>75</v>
      </c>
      <c r="F9" s="4">
        <v>0</v>
      </c>
      <c r="G9" s="4">
        <v>53</v>
      </c>
      <c r="H9" s="4">
        <v>7</v>
      </c>
      <c r="I9" s="4">
        <v>6</v>
      </c>
      <c r="J9" s="4">
        <v>40</v>
      </c>
      <c r="K9" s="5">
        <v>77279</v>
      </c>
      <c r="L9" s="5">
        <v>0</v>
      </c>
      <c r="M9" s="5">
        <v>0</v>
      </c>
      <c r="N9" s="5">
        <v>0</v>
      </c>
    </row>
    <row r="10" spans="1:14" x14ac:dyDescent="0.2">
      <c r="A10" t="s">
        <v>84</v>
      </c>
      <c r="B10" s="11">
        <v>2012</v>
      </c>
      <c r="C10" s="4">
        <v>1</v>
      </c>
      <c r="D10" s="4">
        <v>59</v>
      </c>
      <c r="E10" s="4">
        <v>80</v>
      </c>
      <c r="F10" s="4">
        <v>0</v>
      </c>
      <c r="G10" s="4">
        <v>30</v>
      </c>
      <c r="H10" s="4">
        <v>2</v>
      </c>
      <c r="I10" s="4">
        <v>10</v>
      </c>
      <c r="J10" s="4">
        <v>18</v>
      </c>
      <c r="K10" s="5">
        <v>68912</v>
      </c>
      <c r="L10" s="5">
        <v>1000</v>
      </c>
      <c r="M10" s="5">
        <v>500</v>
      </c>
      <c r="N10" s="5">
        <v>514</v>
      </c>
    </row>
    <row r="11" spans="1:14" x14ac:dyDescent="0.2">
      <c r="A11" t="s">
        <v>84</v>
      </c>
      <c r="B11" s="11">
        <v>2013</v>
      </c>
      <c r="C11" s="4">
        <v>1</v>
      </c>
      <c r="D11" s="4">
        <v>63</v>
      </c>
      <c r="E11" s="4">
        <v>60</v>
      </c>
      <c r="F11" s="4">
        <v>11</v>
      </c>
      <c r="G11" s="4">
        <v>35</v>
      </c>
      <c r="H11" s="4">
        <v>10</v>
      </c>
      <c r="I11" s="4">
        <v>15</v>
      </c>
      <c r="J11" s="4">
        <v>10</v>
      </c>
      <c r="K11" s="5">
        <v>68380</v>
      </c>
      <c r="L11" s="5">
        <v>800</v>
      </c>
      <c r="M11" s="5">
        <v>360</v>
      </c>
      <c r="N11" s="5">
        <v>1027</v>
      </c>
    </row>
    <row r="12" spans="1:14" x14ac:dyDescent="0.2">
      <c r="A12" t="s">
        <v>84</v>
      </c>
      <c r="B12" s="11">
        <v>2014</v>
      </c>
      <c r="C12" s="4">
        <v>1</v>
      </c>
      <c r="D12" s="4">
        <v>64</v>
      </c>
      <c r="E12" s="4">
        <v>50</v>
      </c>
      <c r="F12" s="4">
        <v>2</v>
      </c>
      <c r="G12" s="4">
        <v>25</v>
      </c>
      <c r="H12" s="4">
        <v>3</v>
      </c>
      <c r="I12" s="4">
        <v>2</v>
      </c>
      <c r="J12" s="4">
        <v>20</v>
      </c>
      <c r="K12" s="5">
        <v>41300</v>
      </c>
      <c r="L12" s="5">
        <v>800</v>
      </c>
      <c r="M12" s="5">
        <v>360</v>
      </c>
      <c r="N12" s="5">
        <v>734</v>
      </c>
    </row>
    <row r="13" spans="1:14" x14ac:dyDescent="0.2">
      <c r="A13" t="s">
        <v>84</v>
      </c>
      <c r="B13" s="11">
        <v>2015</v>
      </c>
      <c r="C13" s="4">
        <v>1</v>
      </c>
      <c r="D13" s="4">
        <v>65</v>
      </c>
      <c r="E13" s="4">
        <v>35</v>
      </c>
      <c r="F13" s="4">
        <v>1</v>
      </c>
      <c r="G13" s="4">
        <v>25</v>
      </c>
      <c r="H13" s="4">
        <v>3</v>
      </c>
      <c r="I13" s="4">
        <v>2</v>
      </c>
      <c r="J13" s="4">
        <v>20</v>
      </c>
      <c r="K13" s="5">
        <v>34409</v>
      </c>
      <c r="L13" s="5">
        <v>800</v>
      </c>
      <c r="M13" s="5">
        <v>360</v>
      </c>
      <c r="N13" s="5">
        <v>880</v>
      </c>
    </row>
    <row r="14" spans="1:14" x14ac:dyDescent="0.2">
      <c r="A14" t="s">
        <v>84</v>
      </c>
      <c r="B14" s="11">
        <v>2016</v>
      </c>
      <c r="C14" s="4">
        <v>1</v>
      </c>
      <c r="D14" s="4">
        <v>65</v>
      </c>
      <c r="E14" s="4">
        <v>12</v>
      </c>
      <c r="F14" s="4">
        <v>0</v>
      </c>
      <c r="G14" s="4">
        <v>13</v>
      </c>
      <c r="H14" s="4">
        <v>1</v>
      </c>
      <c r="I14" s="4">
        <v>0</v>
      </c>
      <c r="J14" s="4">
        <v>12</v>
      </c>
      <c r="K14" s="5">
        <v>37957</v>
      </c>
      <c r="L14" s="5">
        <v>800</v>
      </c>
      <c r="M14" s="5">
        <v>360</v>
      </c>
      <c r="N14" s="5">
        <v>880</v>
      </c>
    </row>
    <row r="15" spans="1:14" x14ac:dyDescent="0.2">
      <c r="A15" t="s">
        <v>84</v>
      </c>
      <c r="B15" s="11">
        <v>2017</v>
      </c>
      <c r="C15" s="4">
        <v>1</v>
      </c>
      <c r="D15" s="4">
        <v>24</v>
      </c>
      <c r="E15" s="4">
        <v>29</v>
      </c>
      <c r="F15" s="4">
        <v>8</v>
      </c>
      <c r="G15" s="4">
        <v>29</v>
      </c>
      <c r="H15" s="4">
        <v>7</v>
      </c>
      <c r="I15" s="4">
        <v>10</v>
      </c>
      <c r="J15" s="4">
        <v>12</v>
      </c>
      <c r="K15" s="5">
        <v>68787</v>
      </c>
      <c r="L15" s="5">
        <v>800</v>
      </c>
      <c r="M15" s="5">
        <v>360</v>
      </c>
      <c r="N15" s="5">
        <v>880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22</v>
      </c>
      <c r="K17" s="8">
        <f>SUM(K5:K15)</f>
        <v>397024</v>
      </c>
      <c r="L17" s="8">
        <f>SUM(L5:L15)</f>
        <v>5000</v>
      </c>
      <c r="M17" s="8">
        <f>SUM(M5:M15)</f>
        <v>2300</v>
      </c>
      <c r="N17" s="8">
        <f>SUM(N5:N15)</f>
        <v>4915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0</v>
      </c>
      <c r="D20" s="4"/>
      <c r="E20" s="4"/>
      <c r="F20" s="9" t="str">
        <f>IF(C5=0,"",IF(C5="","",(F5/C5)))</f>
        <v/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 x14ac:dyDescent="0.2">
      <c r="B21" s="11">
        <f>B6</f>
        <v>2008</v>
      </c>
      <c r="C21" s="4">
        <f>C6</f>
        <v>0</v>
      </c>
      <c r="D21" s="10" t="str">
        <f>IF(D5=0,"",IF(D5="","",((D6-D5)/D5)))</f>
        <v/>
      </c>
      <c r="E21" s="10" t="str">
        <f>IF(E5=0,"",IF(E5="","",((E6-E5)/E5)))</f>
        <v/>
      </c>
      <c r="F21" s="9" t="str">
        <f>IF(C6=0,"",IF(C6="","",(F6/C6)))</f>
        <v/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>B7</f>
        <v>2009</v>
      </c>
      <c r="C22" s="4">
        <f>C7</f>
        <v>0</v>
      </c>
      <c r="D22" s="10" t="str">
        <f>IF(D6=0,"",IF(D6="","",((D7-D6)/D6)))</f>
        <v/>
      </c>
      <c r="E22" s="10" t="str">
        <f>IF(E6=0,"",IF(E6="","",((E7-E6)/E6)))</f>
        <v/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 x14ac:dyDescent="0.2">
      <c r="B23" s="11">
        <f>B8</f>
        <v>2010</v>
      </c>
      <c r="C23" s="4">
        <f>C8</f>
        <v>0</v>
      </c>
      <c r="D23" s="10" t="str">
        <f>IF(D7=0,"",IF(D7="","",((D8-D7)/D7)))</f>
        <v/>
      </c>
      <c r="E23" s="10" t="str">
        <f>IF(E7=0,"",IF(E7="","",((E8-E7)/E7)))</f>
        <v/>
      </c>
      <c r="F23" s="9" t="str">
        <f>IF(C8=0,"",IF(C8="","",(F8/C8)))</f>
        <v/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 t="shared" ref="B24:C24" si="0">B9</f>
        <v>2011</v>
      </c>
      <c r="C24" s="4">
        <f t="shared" si="0"/>
        <v>1</v>
      </c>
      <c r="D24" s="10" t="str">
        <f>IF(D8=0,"",IF(D8="","",((D9-D8)/D8)))</f>
        <v/>
      </c>
      <c r="E24" s="10" t="str">
        <f>IF(E8=0,"",IF(E8="","",((E9-E8)/E8)))</f>
        <v/>
      </c>
      <c r="F24" s="9">
        <f>IF(C9=0,"",IF(C9="","",(F9/C9)))</f>
        <v>0</v>
      </c>
      <c r="G24" s="28">
        <f>IF(E9=0,"",IF(E9="","",(G9/E9)))</f>
        <v>0.70666666666666667</v>
      </c>
      <c r="H24" s="28">
        <f>IF(G9=0,"",IF(G9="","",(H9/G9)))</f>
        <v>0.13207547169811321</v>
      </c>
      <c r="I24" s="28">
        <f>IF(G9=0,"",IF(G9="","",(I9/G9)))</f>
        <v>0.11320754716981132</v>
      </c>
      <c r="J24" s="28">
        <f>IF(G9=0,"",IF(G9="","",(J9/G9)))</f>
        <v>0.75471698113207553</v>
      </c>
      <c r="K24" s="28" t="str">
        <f>IF(K8=0,"",IF(K8="","",(K9-K8)/K8))</f>
        <v/>
      </c>
      <c r="L24" s="10">
        <f>IF(K9=0,"",IF(K9="","",(L9/K9)))</f>
        <v>0</v>
      </c>
      <c r="M24" s="10">
        <f>IF(K9=0,"",IF(K9="","",(M9/K9)))</f>
        <v>0</v>
      </c>
      <c r="N24" s="10">
        <f>IF(K9=0,"",IF(K9="","",(N9/K9)))</f>
        <v>0</v>
      </c>
    </row>
    <row r="25" spans="2:14" x14ac:dyDescent="0.2">
      <c r="B25" s="11">
        <f t="shared" ref="B25:C25" si="1">B10</f>
        <v>2012</v>
      </c>
      <c r="C25" s="4">
        <f t="shared" si="1"/>
        <v>1</v>
      </c>
      <c r="D25" s="10">
        <f t="shared" ref="D25:E25" si="2">IF(D9=0,"",IF(D9="","",((D10-D9)/D9)))</f>
        <v>-1.6666666666666666E-2</v>
      </c>
      <c r="E25" s="10">
        <f t="shared" si="2"/>
        <v>6.6666666666666666E-2</v>
      </c>
      <c r="F25" s="9">
        <f t="shared" ref="F25" si="3">IF(C10=0,"",IF(C10="","",(F10/C10)))</f>
        <v>0</v>
      </c>
      <c r="G25" s="28">
        <f t="shared" ref="G25" si="4">IF(E10=0,"",IF(E10="","",(G10/E10)))</f>
        <v>0.375</v>
      </c>
      <c r="H25" s="28">
        <f t="shared" ref="H25" si="5">IF(G10=0,"",IF(G10="","",(H10/G10)))</f>
        <v>6.6666666666666666E-2</v>
      </c>
      <c r="I25" s="28">
        <f t="shared" ref="I25" si="6">IF(G10=0,"",IF(G10="","",(I10/G10)))</f>
        <v>0.33333333333333331</v>
      </c>
      <c r="J25" s="28">
        <f t="shared" ref="J25" si="7">IF(G10=0,"",IF(G10="","",(J10/G10)))</f>
        <v>0.6</v>
      </c>
      <c r="K25" s="28">
        <f>IF(K9=0,"",IF(K9="","",(K10-K9)/K9))</f>
        <v>-0.10827003455013652</v>
      </c>
      <c r="L25" s="10">
        <f t="shared" ref="L25" si="8">IF(K10=0,"",IF(K10="","",(L10/K10)))</f>
        <v>1.4511260738332947E-2</v>
      </c>
      <c r="M25" s="10">
        <f t="shared" ref="M25" si="9">IF(K10=0,"",IF(K10="","",(M10/K10)))</f>
        <v>7.2556303691664733E-3</v>
      </c>
      <c r="N25" s="10">
        <f t="shared" ref="N25" si="10">IF(K10=0,"",IF(K10="","",(N10/K10)))</f>
        <v>7.4587880195031344E-3</v>
      </c>
    </row>
    <row r="26" spans="2:14" x14ac:dyDescent="0.2">
      <c r="B26" s="11">
        <f t="shared" ref="B26:C26" si="11">B11</f>
        <v>2013</v>
      </c>
      <c r="C26" s="4">
        <f t="shared" si="11"/>
        <v>1</v>
      </c>
      <c r="D26" s="10">
        <f t="shared" ref="D26:E26" si="12">IF(D10=0,"",IF(D10="","",((D11-D10)/D10)))</f>
        <v>6.7796610169491525E-2</v>
      </c>
      <c r="E26" s="10">
        <f t="shared" si="12"/>
        <v>-0.25</v>
      </c>
      <c r="F26" s="9">
        <f t="shared" ref="F26" si="13">IF(C11=0,"",IF(C11="","",(F11/C11)))</f>
        <v>11</v>
      </c>
      <c r="G26" s="28">
        <f t="shared" ref="G26" si="14">IF(E11=0,"",IF(E11="","",(G11/E11)))</f>
        <v>0.58333333333333337</v>
      </c>
      <c r="H26" s="28">
        <f t="shared" ref="H26" si="15">IF(G11=0,"",IF(G11="","",(H11/G11)))</f>
        <v>0.2857142857142857</v>
      </c>
      <c r="I26" s="28">
        <f t="shared" ref="I26" si="16">IF(G11=0,"",IF(G11="","",(I11/G11)))</f>
        <v>0.42857142857142855</v>
      </c>
      <c r="J26" s="28">
        <f t="shared" ref="J26" si="17">IF(G11=0,"",IF(G11="","",(J11/G11)))</f>
        <v>0.2857142857142857</v>
      </c>
      <c r="K26" s="28">
        <f t="shared" ref="K26" si="18">IF(K10=0,"",IF(K10="","",(K11-K10)/K10))</f>
        <v>-7.7199907127931278E-3</v>
      </c>
      <c r="L26" s="10">
        <f t="shared" ref="L26" si="19">IF(K11=0,"",IF(K11="","",(L11/K11)))</f>
        <v>1.1699327288680901E-2</v>
      </c>
      <c r="M26" s="10">
        <f t="shared" ref="M26" si="20">IF(K11=0,"",IF(K11="","",(M11/K11)))</f>
        <v>5.264697279906405E-3</v>
      </c>
      <c r="N26" s="10">
        <f t="shared" ref="N26" si="21">IF(K11=0,"",IF(K11="","",(N11/K11)))</f>
        <v>1.5019011406844106E-2</v>
      </c>
    </row>
    <row r="27" spans="2:14" x14ac:dyDescent="0.2">
      <c r="B27" s="11">
        <f t="shared" ref="B27:C27" si="22">B12</f>
        <v>2014</v>
      </c>
      <c r="C27" s="4">
        <f t="shared" si="22"/>
        <v>1</v>
      </c>
      <c r="D27" s="10">
        <f t="shared" ref="D27:E27" si="23">IF(D11=0,"",IF(D11="","",((D12-D11)/D11)))</f>
        <v>1.5873015873015872E-2</v>
      </c>
      <c r="E27" s="10">
        <f t="shared" si="23"/>
        <v>-0.16666666666666666</v>
      </c>
      <c r="F27" s="9">
        <f t="shared" ref="F27" si="24">IF(C12=0,"",IF(C12="","",(F12/C12)))</f>
        <v>2</v>
      </c>
      <c r="G27" s="28">
        <f t="shared" ref="G27" si="25">IF(E12=0,"",IF(E12="","",(G12/E12)))</f>
        <v>0.5</v>
      </c>
      <c r="H27" s="28">
        <f t="shared" ref="H27" si="26">IF(G12=0,"",IF(G12="","",(H12/G12)))</f>
        <v>0.12</v>
      </c>
      <c r="I27" s="28">
        <f t="shared" ref="I27" si="27">IF(G12=0,"",IF(G12="","",(I12/G12)))</f>
        <v>0.08</v>
      </c>
      <c r="J27" s="28">
        <f t="shared" ref="J27" si="28">IF(G12=0,"",IF(G12="","",(J12/G12)))</f>
        <v>0.8</v>
      </c>
      <c r="K27" s="28">
        <f t="shared" ref="K27" si="29">IF(K11=0,"",IF(K11="","",(K12-K11)/K11))</f>
        <v>-0.3960222287218485</v>
      </c>
      <c r="L27" s="10">
        <f t="shared" ref="L27" si="30">IF(K12=0,"",IF(K12="","",(L12/K12)))</f>
        <v>1.9370460048426151E-2</v>
      </c>
      <c r="M27" s="10">
        <f t="shared" ref="M27" si="31">IF(K12=0,"",IF(K12="","",(M12/K12)))</f>
        <v>8.7167070217917669E-3</v>
      </c>
      <c r="N27" s="10">
        <f t="shared" ref="N27" si="32">IF(K12=0,"",IF(K12="","",(N12/K12)))</f>
        <v>1.7772397094430993E-2</v>
      </c>
    </row>
    <row r="28" spans="2:14" x14ac:dyDescent="0.2">
      <c r="B28" s="11">
        <f t="shared" ref="B28:C28" si="33">B13</f>
        <v>2015</v>
      </c>
      <c r="C28" s="4">
        <f t="shared" si="33"/>
        <v>1</v>
      </c>
      <c r="D28" s="10">
        <f t="shared" ref="D28:E28" si="34">IF(D12=0,"",IF(D12="","",((D13-D12)/D12)))</f>
        <v>1.5625E-2</v>
      </c>
      <c r="E28" s="10">
        <f t="shared" si="34"/>
        <v>-0.3</v>
      </c>
      <c r="F28" s="9">
        <f t="shared" ref="F28" si="35">IF(C13=0,"",IF(C13="","",(F13/C13)))</f>
        <v>1</v>
      </c>
      <c r="G28" s="28">
        <f t="shared" ref="G28" si="36">IF(E13=0,"",IF(E13="","",(G13/E13)))</f>
        <v>0.7142857142857143</v>
      </c>
      <c r="H28" s="28">
        <f t="shared" ref="H28" si="37">IF(G13=0,"",IF(G13="","",(H13/G13)))</f>
        <v>0.12</v>
      </c>
      <c r="I28" s="28">
        <f t="shared" ref="I28" si="38">IF(G13=0,"",IF(G13="","",(I13/G13)))</f>
        <v>0.08</v>
      </c>
      <c r="J28" s="28">
        <f t="shared" ref="J28" si="39">IF(G13=0,"",IF(G13="","",(J13/G13)))</f>
        <v>0.8</v>
      </c>
      <c r="K28" s="28">
        <f t="shared" ref="K28" si="40">IF(K12=0,"",IF(K12="","",(K13-K12)/K12))</f>
        <v>-0.16685230024213074</v>
      </c>
      <c r="L28" s="10">
        <f t="shared" ref="L28" si="41">IF(K13=0,"",IF(K13="","",(L13/K13)))</f>
        <v>2.3249731174983291E-2</v>
      </c>
      <c r="M28" s="10">
        <f t="shared" ref="M28" si="42">IF(K13=0,"",IF(K13="","",(M13/K13)))</f>
        <v>1.046237902874248E-2</v>
      </c>
      <c r="N28" s="10">
        <f t="shared" ref="N28" si="43">IF(K13=0,"",IF(K13="","",(N13/K13)))</f>
        <v>2.5574704292481619E-2</v>
      </c>
    </row>
    <row r="29" spans="2:14" x14ac:dyDescent="0.2">
      <c r="B29" s="11">
        <f>B14</f>
        <v>2016</v>
      </c>
      <c r="C29" s="4">
        <f>C14</f>
        <v>1</v>
      </c>
      <c r="D29" s="10">
        <f t="shared" ref="D29:E30" si="44">IF(D13=0,"",IF(D13="","",((D14-D13)/D13)))</f>
        <v>0</v>
      </c>
      <c r="E29" s="10">
        <f t="shared" si="44"/>
        <v>-0.65714285714285714</v>
      </c>
      <c r="F29" s="9">
        <f t="shared" ref="F29" si="45">IF(C14=0,"",IF(C14="","",(F14/C14)))</f>
        <v>0</v>
      </c>
      <c r="G29" s="28">
        <f t="shared" ref="G29" si="46">IF(E14=0,"",IF(E14="","",(G14/E14)))</f>
        <v>1.0833333333333333</v>
      </c>
      <c r="H29" s="28">
        <f t="shared" ref="H29" si="47">IF(G14=0,"",IF(G14="","",(H14/G14)))</f>
        <v>7.6923076923076927E-2</v>
      </c>
      <c r="I29" s="28">
        <f t="shared" ref="I29" si="48">IF(G14=0,"",IF(G14="","",(I14/G14)))</f>
        <v>0</v>
      </c>
      <c r="J29" s="28">
        <f t="shared" ref="J29" si="49">IF(G14=0,"",IF(G14="","",(J14/G14)))</f>
        <v>0.92307692307692313</v>
      </c>
      <c r="K29" s="28">
        <f t="shared" ref="K29:K30" si="50">IF(K13=0,"",IF(K13="","",(K14-K13)/K13))</f>
        <v>0.10311255776105088</v>
      </c>
      <c r="L29" s="10">
        <f t="shared" ref="L29" si="51">IF(K14=0,"",IF(K14="","",(L14/K14)))</f>
        <v>2.1076481281450062E-2</v>
      </c>
      <c r="M29" s="10">
        <f t="shared" ref="M29" si="52">IF(K14=0,"",IF(K14="","",(M14/K14)))</f>
        <v>9.4844165766525285E-3</v>
      </c>
      <c r="N29" s="10">
        <f t="shared" ref="N29" si="53">IF(K14=0,"",IF(K14="","",(N14/K14)))</f>
        <v>2.3184129409595067E-2</v>
      </c>
    </row>
    <row r="30" spans="2:14" x14ac:dyDescent="0.2">
      <c r="B30" s="11">
        <f t="shared" ref="B30:C30" si="54">B15</f>
        <v>2017</v>
      </c>
      <c r="C30" s="4">
        <f t="shared" si="54"/>
        <v>1</v>
      </c>
      <c r="D30" s="10">
        <f t="shared" si="44"/>
        <v>-0.63076923076923075</v>
      </c>
      <c r="E30" s="10">
        <f t="shared" si="44"/>
        <v>1.4166666666666667</v>
      </c>
      <c r="F30" s="9">
        <f t="shared" ref="F30" si="55">IF(C15=0,"",IF(C15="","",(F15/C15)))</f>
        <v>8</v>
      </c>
      <c r="G30" s="28">
        <f t="shared" ref="G30" si="56">IF(E15=0,"",IF(E15="","",(G15/E15)))</f>
        <v>1</v>
      </c>
      <c r="H30" s="28">
        <f t="shared" ref="H30" si="57">IF(G15=0,"",IF(G15="","",(H15/G15)))</f>
        <v>0.2413793103448276</v>
      </c>
      <c r="I30" s="28">
        <f t="shared" ref="I30" si="58">IF(G15=0,"",IF(G15="","",(I15/G15)))</f>
        <v>0.34482758620689657</v>
      </c>
      <c r="J30" s="28">
        <f t="shared" ref="J30" si="59">IF(G15=0,"",IF(G15="","",(J15/G15)))</f>
        <v>0.41379310344827586</v>
      </c>
      <c r="K30" s="28">
        <f t="shared" si="50"/>
        <v>0.81223489738388177</v>
      </c>
      <c r="L30" s="10">
        <f t="shared" ref="L30" si="60">IF(K15=0,"",IF(K15="","",(L15/K15)))</f>
        <v>1.1630104525564424E-2</v>
      </c>
      <c r="M30" s="10">
        <f t="shared" ref="M30" si="61">IF(K15=0,"",IF(K15="","",(M15/K15)))</f>
        <v>5.2335470365039907E-3</v>
      </c>
      <c r="N30" s="10">
        <f t="shared" ref="N30" si="62">IF(K15=0,"",IF(K15="","",(N15/K15)))</f>
        <v>1.2793114978120865E-2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6.28515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121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50</v>
      </c>
      <c r="B5" s="11">
        <v>2007</v>
      </c>
      <c r="C5" s="4">
        <v>1</v>
      </c>
      <c r="D5" s="4">
        <v>7</v>
      </c>
      <c r="E5" s="4">
        <v>13</v>
      </c>
      <c r="F5" s="4">
        <v>0</v>
      </c>
      <c r="G5" s="4">
        <v>6</v>
      </c>
      <c r="H5" s="4">
        <v>0</v>
      </c>
      <c r="I5" s="4">
        <v>0</v>
      </c>
      <c r="J5" s="4">
        <v>6</v>
      </c>
      <c r="K5" s="5">
        <v>13338</v>
      </c>
      <c r="L5" s="5">
        <v>0</v>
      </c>
      <c r="M5" s="5">
        <v>0</v>
      </c>
      <c r="N5" s="5">
        <v>0</v>
      </c>
    </row>
    <row r="6" spans="1:14" x14ac:dyDescent="0.2">
      <c r="B6" s="11">
        <v>2008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 x14ac:dyDescent="0.2">
      <c r="B7" s="11">
        <v>2009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 x14ac:dyDescent="0.2">
      <c r="B8" s="11">
        <v>2010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 x14ac:dyDescent="0.2">
      <c r="B9" s="11">
        <v>2011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 x14ac:dyDescent="0.2">
      <c r="B10" s="11">
        <v>2012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 x14ac:dyDescent="0.2">
      <c r="B11" s="11">
        <v>2013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 x14ac:dyDescent="0.2">
      <c r="B12" s="11">
        <v>2014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 x14ac:dyDescent="0.2">
      <c r="B13" s="11">
        <v>2015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</row>
    <row r="14" spans="1:14" x14ac:dyDescent="0.2">
      <c r="A14" t="s">
        <v>50</v>
      </c>
      <c r="B14" s="11">
        <v>2016</v>
      </c>
      <c r="C14" s="4">
        <v>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">
      <c r="A15" t="s">
        <v>50</v>
      </c>
      <c r="B15" s="11">
        <v>2017</v>
      </c>
      <c r="C15" s="4">
        <v>1</v>
      </c>
      <c r="D15" s="4">
        <v>4</v>
      </c>
      <c r="E15" s="4">
        <v>3</v>
      </c>
      <c r="F15" s="4">
        <v>4</v>
      </c>
      <c r="G15" s="4">
        <v>4</v>
      </c>
      <c r="H15" s="4">
        <v>0</v>
      </c>
      <c r="I15" s="4">
        <v>0</v>
      </c>
      <c r="J15" s="4">
        <v>4</v>
      </c>
      <c r="K15" s="5">
        <v>1000</v>
      </c>
      <c r="L15" s="5">
        <v>0</v>
      </c>
      <c r="M15" s="5">
        <v>0</v>
      </c>
      <c r="N15" s="5">
        <v>161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4</v>
      </c>
      <c r="K17" s="8">
        <f>SUM(K5:K15)</f>
        <v>14338</v>
      </c>
      <c r="L17" s="8">
        <f>SUM(L5:L15)</f>
        <v>0</v>
      </c>
      <c r="M17" s="8">
        <f>SUM(M5:M15)</f>
        <v>0</v>
      </c>
      <c r="N17" s="8">
        <f>SUM(N5:N15)</f>
        <v>161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1</v>
      </c>
      <c r="D20" s="4"/>
      <c r="E20" s="4"/>
      <c r="F20" s="9">
        <f>IF(C5=0,"",IF(C5="","",(F5/C5)))</f>
        <v>0</v>
      </c>
      <c r="G20" s="28">
        <f>IF(E5=0,"",IF(E5="","",(G5/E5)))</f>
        <v>0.46153846153846156</v>
      </c>
      <c r="H20" s="28">
        <f>IF(G5=0,"",IF(G5="","",(H5/G5)))</f>
        <v>0</v>
      </c>
      <c r="I20" s="28">
        <f>IF(G5=0,"",IF(G5="","",(I5/G5)))</f>
        <v>0</v>
      </c>
      <c r="J20" s="28">
        <f>IF(G5=0,"",IF(G5="","",(J5/G5)))</f>
        <v>1</v>
      </c>
      <c r="K20" s="5"/>
      <c r="L20" s="10">
        <f>IF(K5=0,"",IF(K5="","",(L5/K5)))</f>
        <v>0</v>
      </c>
      <c r="M20" s="10">
        <f>IF(K5=0,"",IF(K5="","",(M5/K5)))</f>
        <v>0</v>
      </c>
      <c r="N20" s="10">
        <f>IF(K5=0,"",IF(K5="","",(N5/K5)))</f>
        <v>0</v>
      </c>
    </row>
    <row r="21" spans="2:14" x14ac:dyDescent="0.2">
      <c r="B21" s="11">
        <f>B6</f>
        <v>2008</v>
      </c>
      <c r="C21" s="4">
        <f>C6</f>
        <v>0</v>
      </c>
      <c r="D21" s="10">
        <f>IF(D5=0,"",IF(D5="","",((D6-D5)/D5)))</f>
        <v>-1</v>
      </c>
      <c r="E21" s="10">
        <f>IF(E5=0,"",IF(E5="","",((E6-E5)/E5)))</f>
        <v>-1</v>
      </c>
      <c r="F21" s="9" t="str">
        <f>IF(C6=0,"",IF(C6="","",(F6/C6)))</f>
        <v/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>
        <f>IF(K5=0,"",IF(K5="","",(K6-K5)/K5))</f>
        <v>-1</v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>B7</f>
        <v>2009</v>
      </c>
      <c r="C22" s="4">
        <f>C7</f>
        <v>0</v>
      </c>
      <c r="D22" s="10" t="str">
        <f>IF(D6=0,"",IF(D6="","",((D7-D6)/D6)))</f>
        <v/>
      </c>
      <c r="E22" s="10" t="str">
        <f>IF(E6=0,"",IF(E6="","",((E7-E6)/E6)))</f>
        <v/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 x14ac:dyDescent="0.2">
      <c r="B23" s="11">
        <f>B8</f>
        <v>2010</v>
      </c>
      <c r="C23" s="4">
        <f>C8</f>
        <v>0</v>
      </c>
      <c r="D23" s="10" t="str">
        <f>IF(D7=0,"",IF(D7="","",((D8-D7)/D7)))</f>
        <v/>
      </c>
      <c r="E23" s="10" t="str">
        <f>IF(E7=0,"",IF(E7="","",((E8-E7)/E7)))</f>
        <v/>
      </c>
      <c r="F23" s="9" t="str">
        <f>IF(C8=0,"",IF(C8="","",(F8/C8)))</f>
        <v/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>B9</f>
        <v>2011</v>
      </c>
      <c r="C24" s="4">
        <f>C9</f>
        <v>0</v>
      </c>
      <c r="D24" s="10" t="str">
        <f>IF(D8=0,"",IF(D8="","",((D9-D8)/D8)))</f>
        <v/>
      </c>
      <c r="E24" s="10" t="str">
        <f>IF(E8=0,"",IF(E8="","",((E9-E8)/E8)))</f>
        <v/>
      </c>
      <c r="F24" s="9" t="str">
        <f>IF(C9=0,"",IF(C9="","",(F9/C9)))</f>
        <v/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 x14ac:dyDescent="0.2">
      <c r="B25" s="11">
        <f>B10</f>
        <v>2012</v>
      </c>
      <c r="C25" s="4">
        <f>C10</f>
        <v>0</v>
      </c>
      <c r="D25" s="10" t="str">
        <f>IF(D9=0,"",IF(D9="","",((D10-D9)/D9)))</f>
        <v/>
      </c>
      <c r="E25" s="10" t="str">
        <f>IF(E9=0,"",IF(E9="","",((E10-E9)/E9)))</f>
        <v/>
      </c>
      <c r="F25" s="9" t="str">
        <f>IF(C10=0,"",IF(C10="","",(F10/C10)))</f>
        <v/>
      </c>
      <c r="G25" s="28" t="str">
        <f>IF(E10=0,"",IF(E10="","",(G10/E10)))</f>
        <v/>
      </c>
      <c r="H25" s="28" t="str">
        <f>IF(G10=0,"",IF(G10="","",(H10/G10)))</f>
        <v/>
      </c>
      <c r="I25" s="28" t="str">
        <f>IF(G10=0,"",IF(G10="","",(I10/G10)))</f>
        <v/>
      </c>
      <c r="J25" s="28" t="str">
        <f>IF(G10=0,"",IF(G10="","",(J10/G10)))</f>
        <v/>
      </c>
      <c r="K25" s="28" t="str">
        <f>IF(K9=0,"",IF(K9="","",(K10-K9)/K9))</f>
        <v/>
      </c>
      <c r="L25" s="10" t="str">
        <f>IF(K10=0,"",IF(K10="","",(L10/K10)))</f>
        <v/>
      </c>
      <c r="M25" s="10" t="str">
        <f>IF(K10=0,"",IF(K10="","",(M10/K10)))</f>
        <v/>
      </c>
      <c r="N25" s="10" t="str">
        <f>IF(K10=0,"",IF(K10="","",(N10/K10)))</f>
        <v/>
      </c>
    </row>
    <row r="26" spans="2:14" x14ac:dyDescent="0.2">
      <c r="B26" s="11">
        <f>B11</f>
        <v>2013</v>
      </c>
      <c r="C26" s="4">
        <f>C11</f>
        <v>0</v>
      </c>
      <c r="D26" s="10" t="str">
        <f>IF(D10=0,"",IF(D10="","",((D11-D10)/D10)))</f>
        <v/>
      </c>
      <c r="E26" s="10" t="str">
        <f>IF(E10=0,"",IF(E10="","",((E11-E10)/E10)))</f>
        <v/>
      </c>
      <c r="F26" s="9" t="str">
        <f>IF(C11=0,"",IF(C11="","",(F11/C11)))</f>
        <v/>
      </c>
      <c r="G26" s="28" t="str">
        <f>IF(E11=0,"",IF(E11="","",(G11/E11)))</f>
        <v/>
      </c>
      <c r="H26" s="28" t="str">
        <f>IF(G11=0,"",IF(G11="","",(H11/G11)))</f>
        <v/>
      </c>
      <c r="I26" s="28" t="str">
        <f>IF(G11=0,"",IF(G11="","",(I11/G11)))</f>
        <v/>
      </c>
      <c r="J26" s="28" t="str">
        <f>IF(G11=0,"",IF(G11="","",(J11/G11)))</f>
        <v/>
      </c>
      <c r="K26" s="28" t="str">
        <f>IF(K10=0,"",IF(K10="","",(K11-K10)/K10))</f>
        <v/>
      </c>
      <c r="L26" s="10" t="str">
        <f>IF(K11=0,"",IF(K11="","",(L11/K11)))</f>
        <v/>
      </c>
      <c r="M26" s="10" t="str">
        <f>IF(K11=0,"",IF(K11="","",(M11/K11)))</f>
        <v/>
      </c>
      <c r="N26" s="10" t="str">
        <f>IF(K11=0,"",IF(K11="","",(N11/K11)))</f>
        <v/>
      </c>
    </row>
    <row r="27" spans="2:14" x14ac:dyDescent="0.2">
      <c r="B27" s="11">
        <f>B12</f>
        <v>2014</v>
      </c>
      <c r="C27" s="4">
        <f>C12</f>
        <v>0</v>
      </c>
      <c r="D27" s="10" t="str">
        <f>IF(D11=0,"",IF(D11="","",((D12-D11)/D11)))</f>
        <v/>
      </c>
      <c r="E27" s="10" t="str">
        <f>IF(E11=0,"",IF(E11="","",((E12-E11)/E11)))</f>
        <v/>
      </c>
      <c r="F27" s="9" t="str">
        <f>IF(C12=0,"",IF(C12="","",(F12/C12)))</f>
        <v/>
      </c>
      <c r="G27" s="28" t="str">
        <f>IF(E12=0,"",IF(E12="","",(G12/E12)))</f>
        <v/>
      </c>
      <c r="H27" s="28" t="str">
        <f>IF(G12=0,"",IF(G12="","",(H12/G12)))</f>
        <v/>
      </c>
      <c r="I27" s="28" t="str">
        <f>IF(G12=0,"",IF(G12="","",(I12/G12)))</f>
        <v/>
      </c>
      <c r="J27" s="28" t="str">
        <f>IF(G12=0,"",IF(G12="","",(J12/G12)))</f>
        <v/>
      </c>
      <c r="K27" s="28" t="str">
        <f>IF(K11=0,"",IF(K11="","",(K12-K11)/K11))</f>
        <v/>
      </c>
      <c r="L27" s="10" t="str">
        <f>IF(K12=0,"",IF(K12="","",(L12/K12)))</f>
        <v/>
      </c>
      <c r="M27" s="10" t="str">
        <f>IF(K12=0,"",IF(K12="","",(M12/K12)))</f>
        <v/>
      </c>
      <c r="N27" s="10" t="str">
        <f>IF(K12=0,"",IF(K12="","",(N12/K12)))</f>
        <v/>
      </c>
    </row>
    <row r="28" spans="2:14" x14ac:dyDescent="0.2">
      <c r="B28" s="11">
        <f>B13</f>
        <v>2015</v>
      </c>
      <c r="C28" s="4">
        <f>C13</f>
        <v>0</v>
      </c>
      <c r="D28" s="10" t="str">
        <f>IF(D12=0,"",IF(D12="","",((D13-D12)/D12)))</f>
        <v/>
      </c>
      <c r="E28" s="10" t="str">
        <f>IF(E12=0,"",IF(E12="","",((E13-E12)/E12)))</f>
        <v/>
      </c>
      <c r="F28" s="9" t="str">
        <f>IF(C13=0,"",IF(C13="","",(F13/C13)))</f>
        <v/>
      </c>
      <c r="G28" s="28" t="str">
        <f>IF(E13=0,"",IF(E13="","",(G13/E13)))</f>
        <v/>
      </c>
      <c r="H28" s="28" t="str">
        <f>IF(G13=0,"",IF(G13="","",(H13/G13)))</f>
        <v/>
      </c>
      <c r="I28" s="28" t="str">
        <f>IF(G13=0,"",IF(G13="","",(I13/G13)))</f>
        <v/>
      </c>
      <c r="J28" s="28" t="str">
        <f>IF(G13=0,"",IF(G13="","",(J13/G13)))</f>
        <v/>
      </c>
      <c r="K28" s="28" t="str">
        <f>IF(K12=0,"",IF(K12="","",(K13-K12)/K12))</f>
        <v/>
      </c>
      <c r="L28" s="10" t="str">
        <f>IF(K13=0,"",IF(K13="","",(L13/K13)))</f>
        <v/>
      </c>
      <c r="M28" s="10" t="str">
        <f>IF(K13=0,"",IF(K13="","",(M13/K13)))</f>
        <v/>
      </c>
      <c r="N28" s="10" t="str">
        <f>IF(K13=0,"",IF(K13="","",(N13/K13)))</f>
        <v/>
      </c>
    </row>
    <row r="29" spans="2:14" x14ac:dyDescent="0.2">
      <c r="B29" s="11">
        <f t="shared" ref="B29:C29" si="0">B14</f>
        <v>2016</v>
      </c>
      <c r="C29" s="4">
        <f t="shared" si="0"/>
        <v>1</v>
      </c>
      <c r="D29" s="10" t="str">
        <f>IF(D13=0,"",IF(D13="","",((D14-D13)/D13)))</f>
        <v/>
      </c>
      <c r="E29" s="10" t="str">
        <f>IF(E13=0,"",IF(E13="","",((E14-E13)/E13)))</f>
        <v/>
      </c>
      <c r="F29" s="9">
        <f t="shared" ref="F29" si="1">IF(C14=0,"",IF(C14="","",(F14/C14)))</f>
        <v>0</v>
      </c>
      <c r="G29" s="28" t="str">
        <f t="shared" ref="G29" si="2">IF(E14=0,"",IF(E14="","",(G14/E14)))</f>
        <v/>
      </c>
      <c r="H29" s="28" t="str">
        <f t="shared" ref="H29" si="3">IF(G14=0,"",IF(G14="","",(H14/G14)))</f>
        <v/>
      </c>
      <c r="I29" s="28" t="str">
        <f t="shared" ref="I29" si="4">IF(G14=0,"",IF(G14="","",(I14/G14)))</f>
        <v/>
      </c>
      <c r="J29" s="28" t="str">
        <f t="shared" ref="J29" si="5">IF(G14=0,"",IF(G14="","",(J14/G14)))</f>
        <v/>
      </c>
      <c r="K29" s="28" t="str">
        <f>IF(K13=0,"",IF(K13="","",(K14-K13)/K13))</f>
        <v/>
      </c>
      <c r="L29" s="10" t="str">
        <f t="shared" ref="L29" si="6">IF(K14=0,"",IF(K14="","",(L14/K14)))</f>
        <v/>
      </c>
      <c r="M29" s="10" t="str">
        <f t="shared" ref="M29" si="7">IF(K14=0,"",IF(K14="","",(M14/K14)))</f>
        <v/>
      </c>
      <c r="N29" s="10" t="str">
        <f t="shared" ref="N29" si="8">IF(K14=0,"",IF(K14="","",(N14/K14)))</f>
        <v/>
      </c>
    </row>
    <row r="30" spans="2:14" x14ac:dyDescent="0.2">
      <c r="B30" s="11">
        <f t="shared" ref="B30:C30" si="9">B15</f>
        <v>2017</v>
      </c>
      <c r="C30" s="4">
        <f t="shared" si="9"/>
        <v>1</v>
      </c>
      <c r="D30" s="10" t="str">
        <f t="shared" ref="D30:E30" si="10">IF(D14=0,"",IF(D14="","",((D15-D14)/D14)))</f>
        <v/>
      </c>
      <c r="E30" s="10" t="str">
        <f t="shared" si="10"/>
        <v/>
      </c>
      <c r="F30" s="9">
        <f t="shared" ref="F30" si="11">IF(C15=0,"",IF(C15="","",(F15/C15)))</f>
        <v>4</v>
      </c>
      <c r="G30" s="28">
        <f t="shared" ref="G30" si="12">IF(E15=0,"",IF(E15="","",(G15/E15)))</f>
        <v>1.3333333333333333</v>
      </c>
      <c r="H30" s="28">
        <f t="shared" ref="H30" si="13">IF(G15=0,"",IF(G15="","",(H15/G15)))</f>
        <v>0</v>
      </c>
      <c r="I30" s="28">
        <f t="shared" ref="I30" si="14">IF(G15=0,"",IF(G15="","",(I15/G15)))</f>
        <v>0</v>
      </c>
      <c r="J30" s="28">
        <f t="shared" ref="J30" si="15">IF(G15=0,"",IF(G15="","",(J15/G15)))</f>
        <v>1</v>
      </c>
      <c r="K30" s="28" t="str">
        <f t="shared" ref="K30" si="16">IF(K14=0,"",IF(K14="","",(K15-K14)/K14))</f>
        <v/>
      </c>
      <c r="L30" s="10">
        <f t="shared" ref="L30" si="17">IF(K15=0,"",IF(K15="","",(L15/K15)))</f>
        <v>0</v>
      </c>
      <c r="M30" s="10">
        <f t="shared" ref="M30" si="18">IF(K15=0,"",IF(K15="","",(M15/K15)))</f>
        <v>0</v>
      </c>
      <c r="N30" s="10">
        <f t="shared" ref="N30" si="19">IF(K15=0,"",IF(K15="","",(N15/K15)))</f>
        <v>0.161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9.5703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7.5703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75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51</v>
      </c>
      <c r="B5" s="11">
        <v>2007</v>
      </c>
      <c r="C5" s="4">
        <v>2</v>
      </c>
      <c r="D5" s="4">
        <v>121</v>
      </c>
      <c r="E5" s="4">
        <v>132</v>
      </c>
      <c r="F5" s="4">
        <v>33</v>
      </c>
      <c r="G5" s="4">
        <v>39</v>
      </c>
      <c r="H5" s="4">
        <v>10</v>
      </c>
      <c r="I5" s="4">
        <v>6</v>
      </c>
      <c r="J5" s="4">
        <v>23</v>
      </c>
      <c r="K5" s="5">
        <v>234129</v>
      </c>
      <c r="L5" s="5">
        <v>2200</v>
      </c>
      <c r="M5" s="5">
        <v>1000</v>
      </c>
      <c r="N5" s="5">
        <v>11589</v>
      </c>
    </row>
    <row r="6" spans="1:14" x14ac:dyDescent="0.2">
      <c r="A6" t="s">
        <v>51</v>
      </c>
      <c r="B6" s="11">
        <v>2008</v>
      </c>
      <c r="C6" s="4">
        <v>2</v>
      </c>
      <c r="D6" s="4">
        <v>129</v>
      </c>
      <c r="E6" s="4">
        <v>25</v>
      </c>
      <c r="F6" s="4">
        <v>6</v>
      </c>
      <c r="G6" s="4">
        <v>11</v>
      </c>
      <c r="H6" s="4">
        <v>0</v>
      </c>
      <c r="I6" s="4">
        <v>11</v>
      </c>
      <c r="J6" s="4">
        <v>0</v>
      </c>
      <c r="K6" s="5">
        <v>34400</v>
      </c>
      <c r="L6" s="5">
        <v>440</v>
      </c>
      <c r="M6" s="5">
        <v>200</v>
      </c>
      <c r="N6" s="5">
        <v>2434</v>
      </c>
    </row>
    <row r="7" spans="1:14" x14ac:dyDescent="0.2">
      <c r="A7" t="s">
        <v>51</v>
      </c>
      <c r="B7" s="11">
        <v>2009</v>
      </c>
      <c r="C7" s="4">
        <v>2</v>
      </c>
      <c r="D7" s="4">
        <v>155</v>
      </c>
      <c r="E7" s="4">
        <v>144</v>
      </c>
      <c r="F7" s="4">
        <v>32</v>
      </c>
      <c r="G7" s="4">
        <v>12</v>
      </c>
      <c r="H7" s="4">
        <v>9</v>
      </c>
      <c r="I7" s="4">
        <v>0</v>
      </c>
      <c r="J7" s="4">
        <v>3</v>
      </c>
      <c r="K7" s="5">
        <v>251744</v>
      </c>
      <c r="L7" s="5">
        <v>937</v>
      </c>
      <c r="M7" s="5">
        <v>529</v>
      </c>
      <c r="N7" s="5">
        <v>1241</v>
      </c>
    </row>
    <row r="8" spans="1:14" x14ac:dyDescent="0.2">
      <c r="A8" t="s">
        <v>51</v>
      </c>
      <c r="B8" s="11">
        <v>2010</v>
      </c>
      <c r="C8" s="4">
        <v>2</v>
      </c>
      <c r="D8" s="4">
        <v>234</v>
      </c>
      <c r="E8" s="4">
        <v>141</v>
      </c>
      <c r="F8" s="4">
        <v>12</v>
      </c>
      <c r="G8" s="4">
        <v>48</v>
      </c>
      <c r="H8" s="4">
        <v>11</v>
      </c>
      <c r="I8" s="4">
        <v>0</v>
      </c>
      <c r="J8" s="4">
        <v>37</v>
      </c>
      <c r="K8" s="5">
        <v>139711</v>
      </c>
      <c r="L8" s="5">
        <v>6289</v>
      </c>
      <c r="M8" s="5">
        <v>739</v>
      </c>
      <c r="N8" s="5">
        <v>2298</v>
      </c>
    </row>
    <row r="9" spans="1:14" x14ac:dyDescent="0.2">
      <c r="A9" t="s">
        <v>51</v>
      </c>
      <c r="B9" s="11">
        <v>2011</v>
      </c>
      <c r="C9" s="4">
        <v>2</v>
      </c>
      <c r="D9" s="4">
        <v>198</v>
      </c>
      <c r="E9" s="4">
        <v>118</v>
      </c>
      <c r="F9" s="4">
        <v>41</v>
      </c>
      <c r="G9" s="4">
        <v>40</v>
      </c>
      <c r="H9" s="4">
        <v>6</v>
      </c>
      <c r="I9" s="4">
        <v>4</v>
      </c>
      <c r="J9" s="4">
        <v>30</v>
      </c>
      <c r="K9" s="5">
        <v>187640</v>
      </c>
      <c r="L9" s="5">
        <v>2548</v>
      </c>
      <c r="M9" s="5">
        <v>1488</v>
      </c>
      <c r="N9" s="5">
        <v>16823</v>
      </c>
    </row>
    <row r="10" spans="1:14" x14ac:dyDescent="0.2">
      <c r="A10" t="s">
        <v>51</v>
      </c>
      <c r="B10" s="11">
        <v>2012</v>
      </c>
      <c r="C10" s="4">
        <v>2</v>
      </c>
      <c r="D10" s="4">
        <v>198</v>
      </c>
      <c r="E10" s="4">
        <v>117</v>
      </c>
      <c r="F10" s="4">
        <v>0</v>
      </c>
      <c r="G10" s="4">
        <v>40</v>
      </c>
      <c r="H10" s="4">
        <v>6</v>
      </c>
      <c r="I10" s="4">
        <v>4</v>
      </c>
      <c r="J10" s="4">
        <v>30</v>
      </c>
      <c r="K10" s="5">
        <v>187247</v>
      </c>
      <c r="L10" s="5">
        <v>2540</v>
      </c>
      <c r="M10" s="5">
        <v>1435</v>
      </c>
      <c r="N10" s="5">
        <v>18567</v>
      </c>
    </row>
    <row r="11" spans="1:14" x14ac:dyDescent="0.2">
      <c r="A11" t="s">
        <v>51</v>
      </c>
      <c r="B11" s="11">
        <v>2013</v>
      </c>
      <c r="C11" s="4">
        <v>2</v>
      </c>
      <c r="D11" s="4">
        <v>196</v>
      </c>
      <c r="E11" s="4">
        <v>110</v>
      </c>
      <c r="F11" s="4">
        <v>0</v>
      </c>
      <c r="G11" s="4">
        <v>40</v>
      </c>
      <c r="H11" s="4">
        <v>6</v>
      </c>
      <c r="I11" s="4">
        <v>4</v>
      </c>
      <c r="J11" s="4">
        <v>30</v>
      </c>
      <c r="K11" s="5">
        <v>186099</v>
      </c>
      <c r="L11" s="5">
        <v>2480</v>
      </c>
      <c r="M11" s="5">
        <v>1363</v>
      </c>
      <c r="N11" s="5">
        <v>2614</v>
      </c>
    </row>
    <row r="12" spans="1:14" x14ac:dyDescent="0.2">
      <c r="A12" t="s">
        <v>51</v>
      </c>
      <c r="B12" s="11">
        <v>2014</v>
      </c>
      <c r="C12" s="4">
        <v>2</v>
      </c>
      <c r="D12" s="4">
        <v>204</v>
      </c>
      <c r="E12" s="4">
        <v>98</v>
      </c>
      <c r="F12" s="4">
        <v>10</v>
      </c>
      <c r="G12" s="4">
        <v>31</v>
      </c>
      <c r="H12" s="4">
        <v>5</v>
      </c>
      <c r="I12" s="4">
        <v>6</v>
      </c>
      <c r="J12" s="4">
        <v>20</v>
      </c>
      <c r="K12" s="5">
        <v>152245</v>
      </c>
      <c r="L12" s="5">
        <v>1099</v>
      </c>
      <c r="M12" s="5">
        <v>451</v>
      </c>
      <c r="N12" s="5">
        <v>8474</v>
      </c>
    </row>
    <row r="13" spans="1:14" x14ac:dyDescent="0.2">
      <c r="A13" t="s">
        <v>51</v>
      </c>
      <c r="B13" s="11">
        <v>2015</v>
      </c>
      <c r="C13" s="4">
        <v>2</v>
      </c>
      <c r="D13" s="4">
        <v>214</v>
      </c>
      <c r="E13" s="4">
        <v>132</v>
      </c>
      <c r="F13" s="4">
        <v>10</v>
      </c>
      <c r="G13" s="4">
        <v>49</v>
      </c>
      <c r="H13" s="4">
        <v>6</v>
      </c>
      <c r="I13" s="4">
        <v>6</v>
      </c>
      <c r="J13" s="4">
        <v>37</v>
      </c>
      <c r="K13" s="5">
        <v>152928</v>
      </c>
      <c r="L13" s="5">
        <v>740</v>
      </c>
      <c r="M13" s="5">
        <v>290</v>
      </c>
      <c r="N13" s="5">
        <v>972</v>
      </c>
    </row>
    <row r="14" spans="1:14" x14ac:dyDescent="0.2">
      <c r="A14" t="s">
        <v>51</v>
      </c>
      <c r="B14" s="11">
        <v>2016</v>
      </c>
      <c r="C14" s="4">
        <v>3</v>
      </c>
      <c r="D14" s="4">
        <v>207</v>
      </c>
      <c r="E14" s="4">
        <v>125</v>
      </c>
      <c r="F14" s="4">
        <v>0</v>
      </c>
      <c r="G14" s="4">
        <v>42</v>
      </c>
      <c r="H14" s="4">
        <v>5</v>
      </c>
      <c r="I14" s="4">
        <v>6</v>
      </c>
      <c r="J14" s="4">
        <v>31</v>
      </c>
      <c r="K14" s="5">
        <v>139205</v>
      </c>
      <c r="L14" s="5">
        <v>209</v>
      </c>
      <c r="M14" s="5">
        <v>0</v>
      </c>
      <c r="N14" s="5">
        <v>143</v>
      </c>
    </row>
    <row r="15" spans="1:14" x14ac:dyDescent="0.2">
      <c r="A15" t="s">
        <v>51</v>
      </c>
      <c r="B15" s="11">
        <v>2017</v>
      </c>
      <c r="C15" s="4">
        <v>3</v>
      </c>
      <c r="D15" s="4">
        <v>207</v>
      </c>
      <c r="E15" s="4">
        <v>125</v>
      </c>
      <c r="F15" s="4">
        <v>0</v>
      </c>
      <c r="G15" s="4">
        <v>42</v>
      </c>
      <c r="H15" s="4">
        <v>5</v>
      </c>
      <c r="I15" s="4">
        <v>6</v>
      </c>
      <c r="J15" s="4">
        <v>31</v>
      </c>
      <c r="K15" s="5">
        <v>139205</v>
      </c>
      <c r="L15" s="5">
        <v>0</v>
      </c>
      <c r="M15" s="5">
        <v>0</v>
      </c>
      <c r="N15" s="5">
        <v>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144</v>
      </c>
      <c r="K17" s="8">
        <f>SUM(K5:K15)</f>
        <v>1804553</v>
      </c>
      <c r="L17" s="8">
        <f>SUM(L5:L15)</f>
        <v>19482</v>
      </c>
      <c r="M17" s="8">
        <f>SUM(M5:M15)</f>
        <v>7495</v>
      </c>
      <c r="N17" s="8">
        <f>SUM(N5:N15)</f>
        <v>65155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2</v>
      </c>
      <c r="D20" s="4"/>
      <c r="E20" s="4"/>
      <c r="F20" s="9">
        <f>IF(C5=0,"",IF(C5="","",(F5/C5)))</f>
        <v>16.5</v>
      </c>
      <c r="G20" s="28">
        <f>IF(E5=0,"",IF(E5="","",(G5/E5)))</f>
        <v>0.29545454545454547</v>
      </c>
      <c r="H20" s="28">
        <f>IF(G5=0,"",IF(G5="","",(H5/G5)))</f>
        <v>0.25641025641025639</v>
      </c>
      <c r="I20" s="28">
        <f>IF(G5=0,"",IF(G5="","",(I5/G5)))</f>
        <v>0.15384615384615385</v>
      </c>
      <c r="J20" s="28">
        <f>IF(G5=0,"",IF(G5="","",(J5/G5)))</f>
        <v>0.58974358974358976</v>
      </c>
      <c r="K20" s="5"/>
      <c r="L20" s="10">
        <f>IF(K5=0,"",IF(K5="","",(L5/K5)))</f>
        <v>9.3965292637819327E-3</v>
      </c>
      <c r="M20" s="10">
        <f>IF(K5=0,"",IF(K5="","",(M5/K5)))</f>
        <v>4.2711496653554237E-3</v>
      </c>
      <c r="N20" s="10">
        <f>IF(K5=0,"",IF(K5="","",(N5/K5)))</f>
        <v>4.9498353471804007E-2</v>
      </c>
    </row>
    <row r="21" spans="2:14" x14ac:dyDescent="0.2">
      <c r="B21" s="11">
        <f>B6</f>
        <v>2008</v>
      </c>
      <c r="C21" s="4">
        <f>C6</f>
        <v>2</v>
      </c>
      <c r="D21" s="10">
        <f>IF(D5=0,"",IF(D5="","",((D6-D5)/D5)))</f>
        <v>6.6115702479338845E-2</v>
      </c>
      <c r="E21" s="10">
        <f>IF(E5=0,"",IF(E5="","",((E6-E5)/E5)))</f>
        <v>-0.81060606060606055</v>
      </c>
      <c r="F21" s="9">
        <f>IF(C6=0,"",IF(C6="","",(F6/C6)))</f>
        <v>3</v>
      </c>
      <c r="G21" s="28">
        <f>IF(E6=0,"",IF(E6="","",(G6/E6)))</f>
        <v>0.44</v>
      </c>
      <c r="H21" s="28">
        <f>IF(G6=0,"",IF(G6="","",(H6/G6)))</f>
        <v>0</v>
      </c>
      <c r="I21" s="28">
        <f>IF(G6=0,"",IF(G6="","",(I6/G6)))</f>
        <v>1</v>
      </c>
      <c r="J21" s="28">
        <f>IF(G6=0,"",IF(G6="","",(J6/G6)))</f>
        <v>0</v>
      </c>
      <c r="K21" s="28">
        <f>IF(K5=0,"",IF(K5="","",(K6-K5)/K5))</f>
        <v>-0.85307245151177347</v>
      </c>
      <c r="L21" s="10">
        <f>IF(K6=0,"",IF(K6="","",(L6/K6)))</f>
        <v>1.2790697674418604E-2</v>
      </c>
      <c r="M21" s="10">
        <f>IF(K6=0,"",IF(K6="","",(M6/K6)))</f>
        <v>5.8139534883720929E-3</v>
      </c>
      <c r="N21" s="10">
        <f>IF(K6=0,"",IF(K6="","",(N6/K6)))</f>
        <v>7.0755813953488372E-2</v>
      </c>
    </row>
    <row r="22" spans="2:14" x14ac:dyDescent="0.2">
      <c r="B22" s="11">
        <f t="shared" ref="B22:C22" si="0">B7</f>
        <v>2009</v>
      </c>
      <c r="C22" s="4">
        <f t="shared" si="0"/>
        <v>2</v>
      </c>
      <c r="D22" s="10">
        <f>IF(D6=0,"",IF(D6="","",((D7-D6)/D6)))</f>
        <v>0.20155038759689922</v>
      </c>
      <c r="E22" s="10">
        <f>IF(E6=0,"",IF(E6="","",((E7-E6)/E6)))</f>
        <v>4.76</v>
      </c>
      <c r="F22" s="9">
        <f>IF(C7=0,"",IF(C7="","",(F7/C7)))</f>
        <v>16</v>
      </c>
      <c r="G22" s="28">
        <f>IF(E7=0,"",IF(E7="","",(G7/E7)))</f>
        <v>8.3333333333333329E-2</v>
      </c>
      <c r="H22" s="28">
        <f>IF(G7=0,"",IF(G7="","",(H7/G7)))</f>
        <v>0.75</v>
      </c>
      <c r="I22" s="28">
        <f>IF(G7=0,"",IF(G7="","",(I7/G7)))</f>
        <v>0</v>
      </c>
      <c r="J22" s="28">
        <f>IF(G7=0,"",IF(G7="","",(J7/G7)))</f>
        <v>0.25</v>
      </c>
      <c r="K22" s="28">
        <f>IF(K6=0,"",IF(K6="","",(K7-K6)/K6))</f>
        <v>6.3181395348837208</v>
      </c>
      <c r="L22" s="10">
        <f>IF(K7=0,"",IF(K7="","",(L7/K7)))</f>
        <v>3.7220350832591841E-3</v>
      </c>
      <c r="M22" s="10">
        <f>IF(K7=0,"",IF(K7="","",(M7/K7)))</f>
        <v>2.1013410448709803E-3</v>
      </c>
      <c r="N22" s="10">
        <f>IF(K7=0,"",IF(K7="","",(N7/K7)))</f>
        <v>4.9296110334307872E-3</v>
      </c>
    </row>
    <row r="23" spans="2:14" x14ac:dyDescent="0.2">
      <c r="B23" s="11">
        <f t="shared" ref="B23:C30" si="1">B8</f>
        <v>2010</v>
      </c>
      <c r="C23" s="4">
        <f t="shared" si="1"/>
        <v>2</v>
      </c>
      <c r="D23" s="10">
        <f t="shared" ref="D23:E23" si="2">IF(D7=0,"",IF(D7="","",((D8-D7)/D7)))</f>
        <v>0.50967741935483868</v>
      </c>
      <c r="E23" s="10">
        <f t="shared" si="2"/>
        <v>-2.0833333333333332E-2</v>
      </c>
      <c r="F23" s="9">
        <f t="shared" ref="F23:F30" si="3">IF(C8=0,"",IF(C8="","",(F8/C8)))</f>
        <v>6</v>
      </c>
      <c r="G23" s="28">
        <f t="shared" ref="G23:G30" si="4">IF(E8=0,"",IF(E8="","",(G8/E8)))</f>
        <v>0.34042553191489361</v>
      </c>
      <c r="H23" s="28">
        <f t="shared" ref="H23:H30" si="5">IF(G8=0,"",IF(G8="","",(H8/G8)))</f>
        <v>0.22916666666666666</v>
      </c>
      <c r="I23" s="28">
        <f t="shared" ref="I23:I30" si="6">IF(G8=0,"",IF(G8="","",(I8/G8)))</f>
        <v>0</v>
      </c>
      <c r="J23" s="28">
        <f t="shared" ref="J23:J30" si="7">IF(G8=0,"",IF(G8="","",(J8/G8)))</f>
        <v>0.77083333333333337</v>
      </c>
      <c r="K23" s="28">
        <f>IF(K7=0,"",IF(K7="","",(K8-K7)/K7))</f>
        <v>-0.44502748824202365</v>
      </c>
      <c r="L23" s="10">
        <f t="shared" ref="L23:L30" si="8">IF(K8=0,"",IF(K8="","",(L8/K8)))</f>
        <v>4.5014351053245631E-2</v>
      </c>
      <c r="M23" s="10">
        <f t="shared" ref="M23:M30" si="9">IF(K8=0,"",IF(K8="","",(M8/K8)))</f>
        <v>5.2894904481393737E-3</v>
      </c>
      <c r="N23" s="10">
        <f t="shared" ref="N23:N30" si="10">IF(K8=0,"",IF(K8="","",(N8/K8)))</f>
        <v>1.6448239580276428E-2</v>
      </c>
    </row>
    <row r="24" spans="2:14" x14ac:dyDescent="0.2">
      <c r="B24" s="11">
        <f t="shared" si="1"/>
        <v>2011</v>
      </c>
      <c r="C24" s="4">
        <f t="shared" si="1"/>
        <v>2</v>
      </c>
      <c r="D24" s="10">
        <f t="shared" ref="D24:E30" si="11">IF(D8=0,"",IF(D8="","",((D9-D8)/D8)))</f>
        <v>-0.15384615384615385</v>
      </c>
      <c r="E24" s="10">
        <f t="shared" si="11"/>
        <v>-0.16312056737588654</v>
      </c>
      <c r="F24" s="9">
        <f t="shared" si="3"/>
        <v>20.5</v>
      </c>
      <c r="G24" s="28">
        <f t="shared" si="4"/>
        <v>0.33898305084745761</v>
      </c>
      <c r="H24" s="28">
        <f t="shared" si="5"/>
        <v>0.15</v>
      </c>
      <c r="I24" s="28">
        <f t="shared" si="6"/>
        <v>0.1</v>
      </c>
      <c r="J24" s="28">
        <f t="shared" si="7"/>
        <v>0.75</v>
      </c>
      <c r="K24" s="28">
        <f t="shared" ref="K24:K30" si="12">IF(K8=0,"",IF(K8="","",(K9-K8)/K8))</f>
        <v>0.34305817007966444</v>
      </c>
      <c r="L24" s="10">
        <f t="shared" si="8"/>
        <v>1.3579194201662759E-2</v>
      </c>
      <c r="M24" s="10">
        <f t="shared" si="9"/>
        <v>7.9300788744404178E-3</v>
      </c>
      <c r="N24" s="10">
        <f t="shared" si="10"/>
        <v>8.9655723726284373E-2</v>
      </c>
    </row>
    <row r="25" spans="2:14" x14ac:dyDescent="0.2">
      <c r="B25" s="11">
        <f t="shared" si="1"/>
        <v>2012</v>
      </c>
      <c r="C25" s="4">
        <f t="shared" si="1"/>
        <v>2</v>
      </c>
      <c r="D25" s="10">
        <f t="shared" si="11"/>
        <v>0</v>
      </c>
      <c r="E25" s="10">
        <f t="shared" si="11"/>
        <v>-8.4745762711864406E-3</v>
      </c>
      <c r="F25" s="9">
        <f t="shared" si="3"/>
        <v>0</v>
      </c>
      <c r="G25" s="28">
        <f t="shared" si="4"/>
        <v>0.34188034188034189</v>
      </c>
      <c r="H25" s="28">
        <f t="shared" si="5"/>
        <v>0.15</v>
      </c>
      <c r="I25" s="28">
        <f t="shared" si="6"/>
        <v>0.1</v>
      </c>
      <c r="J25" s="28">
        <f t="shared" si="7"/>
        <v>0.75</v>
      </c>
      <c r="K25" s="28">
        <f t="shared" si="12"/>
        <v>-2.0944361543380943E-3</v>
      </c>
      <c r="L25" s="10">
        <f t="shared" si="8"/>
        <v>1.356497033330307E-2</v>
      </c>
      <c r="M25" s="10">
        <f t="shared" si="9"/>
        <v>7.6636741843661045E-3</v>
      </c>
      <c r="N25" s="10">
        <f t="shared" si="10"/>
        <v>9.9157796920644928E-2</v>
      </c>
    </row>
    <row r="26" spans="2:14" x14ac:dyDescent="0.2">
      <c r="B26" s="11">
        <f t="shared" si="1"/>
        <v>2013</v>
      </c>
      <c r="C26" s="4">
        <f t="shared" si="1"/>
        <v>2</v>
      </c>
      <c r="D26" s="10">
        <f t="shared" si="11"/>
        <v>-1.0101010101010102E-2</v>
      </c>
      <c r="E26" s="10">
        <f t="shared" si="11"/>
        <v>-5.9829059829059832E-2</v>
      </c>
      <c r="F26" s="9">
        <f t="shared" si="3"/>
        <v>0</v>
      </c>
      <c r="G26" s="28">
        <f t="shared" si="4"/>
        <v>0.36363636363636365</v>
      </c>
      <c r="H26" s="28">
        <f t="shared" si="5"/>
        <v>0.15</v>
      </c>
      <c r="I26" s="28">
        <f t="shared" si="6"/>
        <v>0.1</v>
      </c>
      <c r="J26" s="28">
        <f t="shared" si="7"/>
        <v>0.75</v>
      </c>
      <c r="K26" s="28">
        <f t="shared" si="12"/>
        <v>-6.1309393474928836E-3</v>
      </c>
      <c r="L26" s="10">
        <f t="shared" si="8"/>
        <v>1.3326240334445644E-2</v>
      </c>
      <c r="M26" s="10">
        <f t="shared" si="9"/>
        <v>7.3240586999392798E-3</v>
      </c>
      <c r="N26" s="10">
        <f t="shared" si="10"/>
        <v>1.4046287191226175E-2</v>
      </c>
    </row>
    <row r="27" spans="2:14" x14ac:dyDescent="0.2">
      <c r="B27" s="11">
        <f t="shared" si="1"/>
        <v>2014</v>
      </c>
      <c r="C27" s="4">
        <f t="shared" si="1"/>
        <v>2</v>
      </c>
      <c r="D27" s="10">
        <f t="shared" si="11"/>
        <v>4.0816326530612242E-2</v>
      </c>
      <c r="E27" s="10">
        <f t="shared" si="11"/>
        <v>-0.10909090909090909</v>
      </c>
      <c r="F27" s="9">
        <f t="shared" si="3"/>
        <v>5</v>
      </c>
      <c r="G27" s="28">
        <f t="shared" si="4"/>
        <v>0.31632653061224492</v>
      </c>
      <c r="H27" s="28">
        <f t="shared" si="5"/>
        <v>0.16129032258064516</v>
      </c>
      <c r="I27" s="28">
        <f t="shared" si="6"/>
        <v>0.19354838709677419</v>
      </c>
      <c r="J27" s="28">
        <f t="shared" si="7"/>
        <v>0.64516129032258063</v>
      </c>
      <c r="K27" s="28">
        <f t="shared" si="12"/>
        <v>-0.18191392753319469</v>
      </c>
      <c r="L27" s="10">
        <f t="shared" si="8"/>
        <v>7.2186278695523659E-3</v>
      </c>
      <c r="M27" s="10">
        <f t="shared" si="9"/>
        <v>2.9623304542021086E-3</v>
      </c>
      <c r="N27" s="10">
        <f t="shared" si="10"/>
        <v>5.5660284409997048E-2</v>
      </c>
    </row>
    <row r="28" spans="2:14" x14ac:dyDescent="0.2">
      <c r="B28" s="11">
        <f t="shared" si="1"/>
        <v>2015</v>
      </c>
      <c r="C28" s="4">
        <f t="shared" si="1"/>
        <v>2</v>
      </c>
      <c r="D28" s="10">
        <f t="shared" si="11"/>
        <v>4.9019607843137254E-2</v>
      </c>
      <c r="E28" s="10">
        <f t="shared" si="11"/>
        <v>0.34693877551020408</v>
      </c>
      <c r="F28" s="9">
        <f t="shared" si="3"/>
        <v>5</v>
      </c>
      <c r="G28" s="28">
        <f t="shared" si="4"/>
        <v>0.37121212121212122</v>
      </c>
      <c r="H28" s="28">
        <f t="shared" si="5"/>
        <v>0.12244897959183673</v>
      </c>
      <c r="I28" s="28">
        <f t="shared" si="6"/>
        <v>0.12244897959183673</v>
      </c>
      <c r="J28" s="28">
        <f t="shared" si="7"/>
        <v>0.75510204081632648</v>
      </c>
      <c r="K28" s="28">
        <f t="shared" si="12"/>
        <v>4.486190022660843E-3</v>
      </c>
      <c r="L28" s="10">
        <f t="shared" si="8"/>
        <v>4.8388784264490475E-3</v>
      </c>
      <c r="M28" s="10">
        <f t="shared" si="9"/>
        <v>1.8963172211759782E-3</v>
      </c>
      <c r="N28" s="10">
        <f t="shared" si="10"/>
        <v>6.3559322033898309E-3</v>
      </c>
    </row>
    <row r="29" spans="2:14" x14ac:dyDescent="0.2">
      <c r="B29" s="11">
        <f t="shared" si="1"/>
        <v>2016</v>
      </c>
      <c r="C29" s="4">
        <f t="shared" si="1"/>
        <v>3</v>
      </c>
      <c r="D29" s="10">
        <f t="shared" si="11"/>
        <v>-3.2710280373831772E-2</v>
      </c>
      <c r="E29" s="10">
        <f t="shared" si="11"/>
        <v>-5.3030303030303032E-2</v>
      </c>
      <c r="F29" s="9">
        <f t="shared" si="3"/>
        <v>0</v>
      </c>
      <c r="G29" s="28">
        <f t="shared" si="4"/>
        <v>0.33600000000000002</v>
      </c>
      <c r="H29" s="28">
        <f t="shared" si="5"/>
        <v>0.11904761904761904</v>
      </c>
      <c r="I29" s="28">
        <f t="shared" si="6"/>
        <v>0.14285714285714285</v>
      </c>
      <c r="J29" s="28">
        <f t="shared" si="7"/>
        <v>0.73809523809523814</v>
      </c>
      <c r="K29" s="28">
        <f t="shared" si="12"/>
        <v>-8.9735038711027407E-2</v>
      </c>
      <c r="L29" s="10">
        <f t="shared" si="8"/>
        <v>1.5013828526274199E-3</v>
      </c>
      <c r="M29" s="10">
        <f t="shared" si="9"/>
        <v>0</v>
      </c>
      <c r="N29" s="10">
        <f t="shared" si="10"/>
        <v>1.0272619517977084E-3</v>
      </c>
    </row>
    <row r="30" spans="2:14" x14ac:dyDescent="0.2">
      <c r="B30" s="11">
        <f t="shared" si="1"/>
        <v>2017</v>
      </c>
      <c r="C30" s="4">
        <f t="shared" si="1"/>
        <v>3</v>
      </c>
      <c r="D30" s="10">
        <f t="shared" si="11"/>
        <v>0</v>
      </c>
      <c r="E30" s="10">
        <f t="shared" si="11"/>
        <v>0</v>
      </c>
      <c r="F30" s="9">
        <f t="shared" si="3"/>
        <v>0</v>
      </c>
      <c r="G30" s="28">
        <f t="shared" si="4"/>
        <v>0.33600000000000002</v>
      </c>
      <c r="H30" s="28">
        <f t="shared" si="5"/>
        <v>0.11904761904761904</v>
      </c>
      <c r="I30" s="28">
        <f t="shared" si="6"/>
        <v>0.14285714285714285</v>
      </c>
      <c r="J30" s="28">
        <f t="shared" si="7"/>
        <v>0.73809523809523814</v>
      </c>
      <c r="K30" s="28">
        <f t="shared" si="12"/>
        <v>0</v>
      </c>
      <c r="L30" s="10">
        <f t="shared" si="8"/>
        <v>0</v>
      </c>
      <c r="M30" s="10">
        <f t="shared" si="9"/>
        <v>0</v>
      </c>
      <c r="N30" s="10">
        <f t="shared" si="10"/>
        <v>0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0.140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1.140625" bestFit="1" customWidth="1"/>
    <col min="12" max="12" width="8.5703125" bestFit="1" customWidth="1"/>
    <col min="13" max="13" width="10" bestFit="1" customWidth="1"/>
    <col min="14" max="14" width="10.140625" bestFit="1" customWidth="1"/>
  </cols>
  <sheetData>
    <row r="1" spans="1:14" ht="23.25" x14ac:dyDescent="0.35">
      <c r="B1" s="36" t="s">
        <v>13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52</v>
      </c>
      <c r="B5" s="11">
        <v>2007</v>
      </c>
      <c r="C5" s="4">
        <v>66</v>
      </c>
      <c r="D5" s="4">
        <v>3162</v>
      </c>
      <c r="E5" s="4">
        <v>2453</v>
      </c>
      <c r="F5" s="4">
        <v>638</v>
      </c>
      <c r="G5" s="4">
        <v>1761</v>
      </c>
      <c r="H5" s="4">
        <v>423</v>
      </c>
      <c r="I5" s="4">
        <v>378</v>
      </c>
      <c r="J5" s="4">
        <v>960</v>
      </c>
      <c r="K5" s="5">
        <v>3256292</v>
      </c>
      <c r="L5" s="5">
        <v>88717</v>
      </c>
      <c r="M5" s="5">
        <v>20375</v>
      </c>
      <c r="N5" s="5">
        <v>95635</v>
      </c>
    </row>
    <row r="6" spans="1:14" x14ac:dyDescent="0.2">
      <c r="A6" t="s">
        <v>52</v>
      </c>
      <c r="B6" s="11">
        <v>2008</v>
      </c>
      <c r="C6" s="4">
        <v>65</v>
      </c>
      <c r="D6" s="4">
        <v>3156</v>
      </c>
      <c r="E6" s="4">
        <v>2364</v>
      </c>
      <c r="F6" s="4">
        <v>486</v>
      </c>
      <c r="G6" s="4">
        <v>1712</v>
      </c>
      <c r="H6" s="4">
        <v>370</v>
      </c>
      <c r="I6" s="4">
        <v>378</v>
      </c>
      <c r="J6" s="4">
        <v>964</v>
      </c>
      <c r="K6" s="5">
        <v>3206682</v>
      </c>
      <c r="L6" s="5">
        <v>71817</v>
      </c>
      <c r="M6" s="5">
        <v>25203</v>
      </c>
      <c r="N6" s="5">
        <v>135116</v>
      </c>
    </row>
    <row r="7" spans="1:14" x14ac:dyDescent="0.2">
      <c r="A7" t="s">
        <v>52</v>
      </c>
      <c r="B7" s="11">
        <v>2009</v>
      </c>
      <c r="C7" s="4">
        <v>63</v>
      </c>
      <c r="D7" s="4">
        <v>3080</v>
      </c>
      <c r="E7" s="4">
        <v>2331</v>
      </c>
      <c r="F7" s="4">
        <v>336</v>
      </c>
      <c r="G7" s="4">
        <v>1621</v>
      </c>
      <c r="H7" s="4">
        <v>345</v>
      </c>
      <c r="I7" s="4">
        <v>356</v>
      </c>
      <c r="J7" s="4">
        <v>920</v>
      </c>
      <c r="K7" s="5">
        <v>3256023</v>
      </c>
      <c r="L7" s="5">
        <v>82279</v>
      </c>
      <c r="M7" s="5">
        <v>36646</v>
      </c>
      <c r="N7" s="5">
        <v>90810</v>
      </c>
    </row>
    <row r="8" spans="1:14" x14ac:dyDescent="0.2">
      <c r="A8" t="s">
        <v>52</v>
      </c>
      <c r="B8" s="11">
        <v>2010</v>
      </c>
      <c r="C8" s="4">
        <v>66</v>
      </c>
      <c r="D8" s="4">
        <v>3150</v>
      </c>
      <c r="E8" s="4">
        <v>2326</v>
      </c>
      <c r="F8" s="4">
        <v>291</v>
      </c>
      <c r="G8" s="4">
        <v>1789</v>
      </c>
      <c r="H8" s="4">
        <v>318</v>
      </c>
      <c r="I8" s="4">
        <v>378</v>
      </c>
      <c r="J8" s="4">
        <v>1093</v>
      </c>
      <c r="K8" s="5">
        <v>2959956</v>
      </c>
      <c r="L8" s="5">
        <v>74835</v>
      </c>
      <c r="M8" s="5">
        <v>28335</v>
      </c>
      <c r="N8" s="5">
        <v>102205</v>
      </c>
    </row>
    <row r="9" spans="1:14" x14ac:dyDescent="0.2">
      <c r="A9" t="s">
        <v>52</v>
      </c>
      <c r="B9" s="11">
        <v>2011</v>
      </c>
      <c r="C9" s="4">
        <v>68</v>
      </c>
      <c r="D9" s="4">
        <v>3223</v>
      </c>
      <c r="E9" s="4">
        <v>2385</v>
      </c>
      <c r="F9" s="4">
        <v>512</v>
      </c>
      <c r="G9" s="4">
        <v>1866</v>
      </c>
      <c r="H9" s="4">
        <v>287</v>
      </c>
      <c r="I9" s="4">
        <v>336</v>
      </c>
      <c r="J9" s="4">
        <v>1243</v>
      </c>
      <c r="K9" s="5">
        <v>3191627</v>
      </c>
      <c r="L9" s="5">
        <v>69001</v>
      </c>
      <c r="M9" s="5">
        <v>20969</v>
      </c>
      <c r="N9" s="5">
        <v>122696</v>
      </c>
    </row>
    <row r="10" spans="1:14" x14ac:dyDescent="0.2">
      <c r="A10" t="s">
        <v>52</v>
      </c>
      <c r="B10" s="11">
        <v>2012</v>
      </c>
      <c r="C10" s="4">
        <v>68</v>
      </c>
      <c r="D10" s="4">
        <v>3001</v>
      </c>
      <c r="E10" s="4">
        <v>2422</v>
      </c>
      <c r="F10" s="4">
        <v>369</v>
      </c>
      <c r="G10" s="4">
        <v>2068</v>
      </c>
      <c r="H10" s="4">
        <v>434</v>
      </c>
      <c r="I10" s="4">
        <v>403</v>
      </c>
      <c r="J10" s="4">
        <v>1231</v>
      </c>
      <c r="K10" s="5">
        <v>3085340</v>
      </c>
      <c r="L10" s="5">
        <v>68866</v>
      </c>
      <c r="M10" s="5">
        <v>31088</v>
      </c>
      <c r="N10" s="5">
        <v>106158</v>
      </c>
    </row>
    <row r="11" spans="1:14" x14ac:dyDescent="0.2">
      <c r="A11" t="s">
        <v>52</v>
      </c>
      <c r="B11" s="11">
        <v>2013</v>
      </c>
      <c r="C11" s="4">
        <v>68</v>
      </c>
      <c r="D11" s="4">
        <v>2908</v>
      </c>
      <c r="E11" s="4">
        <v>2416</v>
      </c>
      <c r="F11" s="4">
        <v>286</v>
      </c>
      <c r="G11" s="4">
        <v>1998</v>
      </c>
      <c r="H11" s="4">
        <v>388</v>
      </c>
      <c r="I11" s="4">
        <v>396</v>
      </c>
      <c r="J11" s="4">
        <v>1214</v>
      </c>
      <c r="K11" s="5">
        <v>3131591</v>
      </c>
      <c r="L11" s="5">
        <v>63992</v>
      </c>
      <c r="M11" s="5">
        <v>22793</v>
      </c>
      <c r="N11" s="5">
        <v>87552</v>
      </c>
    </row>
    <row r="12" spans="1:14" x14ac:dyDescent="0.2">
      <c r="A12" t="s">
        <v>52</v>
      </c>
      <c r="B12" s="11">
        <v>2014</v>
      </c>
      <c r="C12" s="4">
        <v>73</v>
      </c>
      <c r="D12" s="4">
        <v>2723</v>
      </c>
      <c r="E12" s="4">
        <v>2256</v>
      </c>
      <c r="F12" s="4">
        <v>226</v>
      </c>
      <c r="G12" s="4">
        <v>2181</v>
      </c>
      <c r="H12" s="4">
        <v>408</v>
      </c>
      <c r="I12" s="4">
        <v>370</v>
      </c>
      <c r="J12" s="4">
        <v>1403</v>
      </c>
      <c r="K12" s="5">
        <v>2964971</v>
      </c>
      <c r="L12" s="5">
        <v>55184</v>
      </c>
      <c r="M12" s="5">
        <v>15389</v>
      </c>
      <c r="N12" s="5">
        <v>104427</v>
      </c>
    </row>
    <row r="13" spans="1:14" x14ac:dyDescent="0.2">
      <c r="A13" t="s">
        <v>52</v>
      </c>
      <c r="B13" s="11">
        <v>2015</v>
      </c>
      <c r="C13" s="4">
        <v>77</v>
      </c>
      <c r="D13" s="4">
        <v>2756</v>
      </c>
      <c r="E13" s="4">
        <v>2196</v>
      </c>
      <c r="F13" s="4">
        <v>349</v>
      </c>
      <c r="G13" s="4">
        <v>2100</v>
      </c>
      <c r="H13" s="4">
        <v>411</v>
      </c>
      <c r="I13" s="4">
        <v>355</v>
      </c>
      <c r="J13" s="4">
        <v>1334</v>
      </c>
      <c r="K13" s="5">
        <v>3196694</v>
      </c>
      <c r="L13" s="5">
        <v>72865</v>
      </c>
      <c r="M13" s="5">
        <v>22534</v>
      </c>
      <c r="N13" s="5">
        <v>82407</v>
      </c>
    </row>
    <row r="14" spans="1:14" x14ac:dyDescent="0.2">
      <c r="A14" t="s">
        <v>52</v>
      </c>
      <c r="B14" s="11">
        <v>2016</v>
      </c>
      <c r="C14" s="4">
        <v>71</v>
      </c>
      <c r="D14" s="4">
        <v>2680</v>
      </c>
      <c r="E14" s="4">
        <v>2146</v>
      </c>
      <c r="F14" s="4">
        <v>208</v>
      </c>
      <c r="G14" s="4">
        <v>1923</v>
      </c>
      <c r="H14" s="4">
        <v>332</v>
      </c>
      <c r="I14" s="4">
        <v>339</v>
      </c>
      <c r="J14" s="4">
        <v>1252</v>
      </c>
      <c r="K14" s="5">
        <v>3166088</v>
      </c>
      <c r="L14" s="5">
        <v>74932</v>
      </c>
      <c r="M14" s="5">
        <v>29948</v>
      </c>
      <c r="N14" s="5">
        <v>107994</v>
      </c>
    </row>
    <row r="15" spans="1:14" x14ac:dyDescent="0.2">
      <c r="A15" t="s">
        <v>52</v>
      </c>
      <c r="B15" s="11">
        <v>2017</v>
      </c>
      <c r="C15" s="4">
        <v>72</v>
      </c>
      <c r="D15" s="4">
        <v>2518</v>
      </c>
      <c r="E15" s="4">
        <v>2011</v>
      </c>
      <c r="F15" s="4">
        <v>199</v>
      </c>
      <c r="G15" s="4">
        <v>2070</v>
      </c>
      <c r="H15" s="4">
        <v>466</v>
      </c>
      <c r="I15" s="4">
        <v>367</v>
      </c>
      <c r="J15" s="4">
        <v>1237</v>
      </c>
      <c r="K15" s="5">
        <v>3146051</v>
      </c>
      <c r="L15" s="5">
        <v>78564</v>
      </c>
      <c r="M15" s="5">
        <v>32314</v>
      </c>
      <c r="N15" s="5">
        <v>117694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3900</v>
      </c>
      <c r="K17" s="8">
        <f>SUM(K5:K15)</f>
        <v>34561315</v>
      </c>
      <c r="L17" s="8">
        <f>SUM(L5:L15)</f>
        <v>801052</v>
      </c>
      <c r="M17" s="8">
        <f>SUM(M5:M15)</f>
        <v>285594</v>
      </c>
      <c r="N17" s="8">
        <f>SUM(N5:N15)</f>
        <v>1152694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66</v>
      </c>
      <c r="D20" s="4"/>
      <c r="E20" s="4"/>
      <c r="F20" s="9">
        <f t="shared" ref="F20:F30" si="1">IF(C5=0,"",IF(C5="","",(F5/C5)))</f>
        <v>9.6666666666666661</v>
      </c>
      <c r="G20" s="28">
        <f t="shared" ref="G20:G30" si="2">IF(E5=0,"",IF(E5="","",(G5/E5)))</f>
        <v>0.71789645332246232</v>
      </c>
      <c r="H20" s="28">
        <f t="shared" ref="H20:H30" si="3">IF(G5=0,"",IF(G5="","",(H5/G5)))</f>
        <v>0.24020442930153321</v>
      </c>
      <c r="I20" s="28">
        <f t="shared" ref="I20:I30" si="4">IF(G5=0,"",IF(G5="","",(I5/G5)))</f>
        <v>0.21465076660988075</v>
      </c>
      <c r="J20" s="28">
        <f t="shared" ref="J20:J30" si="5">IF(G5=0,"",IF(G5="","",(J5/G5)))</f>
        <v>0.54514480408858601</v>
      </c>
      <c r="K20" s="5"/>
      <c r="L20" s="10">
        <f t="shared" ref="L20:L30" si="6">IF(K5=0,"",IF(K5="","",(L5/K5)))</f>
        <v>2.7244792543174873E-2</v>
      </c>
      <c r="M20" s="10">
        <f t="shared" ref="M20:M30" si="7">IF(K5=0,"",IF(K5="","",(M5/K5)))</f>
        <v>6.2571169907367028E-3</v>
      </c>
      <c r="N20" s="10">
        <f t="shared" ref="N20:N30" si="8">IF(K5=0,"",IF(K5="","",(N5/K5)))</f>
        <v>2.9369294891244398E-2</v>
      </c>
    </row>
    <row r="21" spans="2:14" x14ac:dyDescent="0.2">
      <c r="B21" s="11">
        <f t="shared" si="0"/>
        <v>2008</v>
      </c>
      <c r="C21" s="4">
        <f t="shared" si="0"/>
        <v>65</v>
      </c>
      <c r="D21" s="10">
        <f t="shared" ref="D21:E30" si="9">IF(D5=0,"",IF(D5="","",((D6-D5)/D5)))</f>
        <v>-1.8975332068311196E-3</v>
      </c>
      <c r="E21" s="10">
        <f t="shared" si="9"/>
        <v>-3.628210354667754E-2</v>
      </c>
      <c r="F21" s="9">
        <f t="shared" si="1"/>
        <v>7.476923076923077</v>
      </c>
      <c r="G21" s="28">
        <f t="shared" si="2"/>
        <v>0.72419627749576987</v>
      </c>
      <c r="H21" s="28">
        <f t="shared" si="3"/>
        <v>0.21612149532710281</v>
      </c>
      <c r="I21" s="28">
        <f t="shared" si="4"/>
        <v>0.2207943925233645</v>
      </c>
      <c r="J21" s="28">
        <f t="shared" si="5"/>
        <v>0.56308411214953269</v>
      </c>
      <c r="K21" s="28">
        <f t="shared" ref="K21:K30" si="10">IF(K5=0,"",IF(K5="","",(K6-K5)/K5))</f>
        <v>-1.523512019192382E-2</v>
      </c>
      <c r="L21" s="10">
        <f t="shared" si="6"/>
        <v>2.2396046754869989E-2</v>
      </c>
      <c r="M21" s="10">
        <f t="shared" si="7"/>
        <v>7.859525827631178E-3</v>
      </c>
      <c r="N21" s="10">
        <f t="shared" si="8"/>
        <v>4.2135765255176531E-2</v>
      </c>
    </row>
    <row r="22" spans="2:14" x14ac:dyDescent="0.2">
      <c r="B22" s="11">
        <f t="shared" si="0"/>
        <v>2009</v>
      </c>
      <c r="C22" s="4">
        <f t="shared" si="0"/>
        <v>63</v>
      </c>
      <c r="D22" s="10">
        <f t="shared" si="9"/>
        <v>-2.4081115335868188E-2</v>
      </c>
      <c r="E22" s="10">
        <f t="shared" si="9"/>
        <v>-1.3959390862944163E-2</v>
      </c>
      <c r="F22" s="9">
        <f t="shared" si="1"/>
        <v>5.333333333333333</v>
      </c>
      <c r="G22" s="28">
        <f t="shared" si="2"/>
        <v>0.69540969540969544</v>
      </c>
      <c r="H22" s="28">
        <f t="shared" si="3"/>
        <v>0.21283158544108574</v>
      </c>
      <c r="I22" s="28">
        <f t="shared" si="4"/>
        <v>0.21961752004935226</v>
      </c>
      <c r="J22" s="28">
        <f t="shared" si="5"/>
        <v>0.56755089450956198</v>
      </c>
      <c r="K22" s="28">
        <f t="shared" si="10"/>
        <v>1.5386932661236755E-2</v>
      </c>
      <c r="L22" s="10">
        <f t="shared" si="6"/>
        <v>2.5269784642184653E-2</v>
      </c>
      <c r="M22" s="10">
        <f t="shared" si="7"/>
        <v>1.1254834502090433E-2</v>
      </c>
      <c r="N22" s="10">
        <f t="shared" si="8"/>
        <v>2.788985212942292E-2</v>
      </c>
    </row>
    <row r="23" spans="2:14" x14ac:dyDescent="0.2">
      <c r="B23" s="11">
        <f t="shared" si="0"/>
        <v>2010</v>
      </c>
      <c r="C23" s="4">
        <f t="shared" si="0"/>
        <v>66</v>
      </c>
      <c r="D23" s="10">
        <f t="shared" si="9"/>
        <v>2.2727272727272728E-2</v>
      </c>
      <c r="E23" s="10">
        <f t="shared" si="9"/>
        <v>-2.1450021450021449E-3</v>
      </c>
      <c r="F23" s="9">
        <f t="shared" si="1"/>
        <v>4.4090909090909092</v>
      </c>
      <c r="G23" s="28">
        <f t="shared" si="2"/>
        <v>0.76913155631986241</v>
      </c>
      <c r="H23" s="28">
        <f t="shared" si="3"/>
        <v>0.17775293460033539</v>
      </c>
      <c r="I23" s="28">
        <f t="shared" si="4"/>
        <v>0.21129122414756848</v>
      </c>
      <c r="J23" s="28">
        <f t="shared" si="5"/>
        <v>0.61095584125209612</v>
      </c>
      <c r="K23" s="28">
        <f t="shared" si="10"/>
        <v>-9.0929025992752502E-2</v>
      </c>
      <c r="L23" s="10">
        <f t="shared" si="6"/>
        <v>2.5282470415100764E-2</v>
      </c>
      <c r="M23" s="10">
        <f t="shared" si="7"/>
        <v>9.5727774331780605E-3</v>
      </c>
      <c r="N23" s="10">
        <f t="shared" si="8"/>
        <v>3.4529229488546448E-2</v>
      </c>
    </row>
    <row r="24" spans="2:14" x14ac:dyDescent="0.2">
      <c r="B24" s="11">
        <f t="shared" si="0"/>
        <v>2011</v>
      </c>
      <c r="C24" s="4">
        <f t="shared" si="0"/>
        <v>68</v>
      </c>
      <c r="D24" s="10">
        <f t="shared" si="9"/>
        <v>2.3174603174603174E-2</v>
      </c>
      <c r="E24" s="10">
        <f t="shared" si="9"/>
        <v>2.536543422184007E-2</v>
      </c>
      <c r="F24" s="9">
        <f t="shared" si="1"/>
        <v>7.5294117647058822</v>
      </c>
      <c r="G24" s="28">
        <f t="shared" si="2"/>
        <v>0.78238993710691829</v>
      </c>
      <c r="H24" s="28">
        <f t="shared" si="3"/>
        <v>0.15380493033226153</v>
      </c>
      <c r="I24" s="28">
        <f t="shared" si="4"/>
        <v>0.18006430868167203</v>
      </c>
      <c r="J24" s="28">
        <f t="shared" si="5"/>
        <v>0.66613076098606649</v>
      </c>
      <c r="K24" s="28">
        <f t="shared" si="10"/>
        <v>7.8268393178817522E-2</v>
      </c>
      <c r="L24" s="10">
        <f t="shared" si="6"/>
        <v>2.1619380961497067E-2</v>
      </c>
      <c r="M24" s="10">
        <f t="shared" si="7"/>
        <v>6.5700033243232996E-3</v>
      </c>
      <c r="N24" s="10">
        <f t="shared" si="8"/>
        <v>3.8443088744392749E-2</v>
      </c>
    </row>
    <row r="25" spans="2:14" x14ac:dyDescent="0.2">
      <c r="B25" s="11">
        <f t="shared" si="0"/>
        <v>2012</v>
      </c>
      <c r="C25" s="4">
        <f t="shared" si="0"/>
        <v>68</v>
      </c>
      <c r="D25" s="10">
        <f t="shared" si="9"/>
        <v>-6.8879925535215644E-2</v>
      </c>
      <c r="E25" s="10">
        <f t="shared" si="9"/>
        <v>1.5513626834381551E-2</v>
      </c>
      <c r="F25" s="9">
        <f t="shared" si="1"/>
        <v>5.4264705882352944</v>
      </c>
      <c r="G25" s="28">
        <f t="shared" si="2"/>
        <v>0.8538398018166804</v>
      </c>
      <c r="H25" s="28">
        <f t="shared" si="3"/>
        <v>0.20986460348162475</v>
      </c>
      <c r="I25" s="28">
        <f t="shared" si="4"/>
        <v>0.1948742746615087</v>
      </c>
      <c r="J25" s="28">
        <f t="shared" si="5"/>
        <v>0.59526112185686653</v>
      </c>
      <c r="K25" s="28">
        <f t="shared" si="10"/>
        <v>-3.330182380334544E-2</v>
      </c>
      <c r="L25" s="10">
        <f t="shared" si="6"/>
        <v>2.2320392566135338E-2</v>
      </c>
      <c r="M25" s="10">
        <f t="shared" si="7"/>
        <v>1.0076037000784355E-2</v>
      </c>
      <c r="N25" s="10">
        <f t="shared" si="8"/>
        <v>3.4407229025002109E-2</v>
      </c>
    </row>
    <row r="26" spans="2:14" x14ac:dyDescent="0.2">
      <c r="B26" s="11">
        <f t="shared" si="0"/>
        <v>2013</v>
      </c>
      <c r="C26" s="4">
        <f t="shared" si="0"/>
        <v>68</v>
      </c>
      <c r="D26" s="10">
        <f t="shared" si="9"/>
        <v>-3.0989670109963344E-2</v>
      </c>
      <c r="E26" s="10">
        <f t="shared" si="9"/>
        <v>-2.477291494632535E-3</v>
      </c>
      <c r="F26" s="9">
        <f t="shared" si="1"/>
        <v>4.2058823529411766</v>
      </c>
      <c r="G26" s="28">
        <f t="shared" si="2"/>
        <v>0.82698675496688745</v>
      </c>
      <c r="H26" s="28">
        <f t="shared" si="3"/>
        <v>0.1941941941941942</v>
      </c>
      <c r="I26" s="28">
        <f t="shared" si="4"/>
        <v>0.1981981981981982</v>
      </c>
      <c r="J26" s="28">
        <f t="shared" si="5"/>
        <v>0.60760760760760757</v>
      </c>
      <c r="K26" s="28">
        <f t="shared" si="10"/>
        <v>1.4990568300414217E-2</v>
      </c>
      <c r="L26" s="10">
        <f t="shared" si="6"/>
        <v>2.0434341521609941E-2</v>
      </c>
      <c r="M26" s="10">
        <f t="shared" si="7"/>
        <v>7.2784089620898766E-3</v>
      </c>
      <c r="N26" s="10">
        <f t="shared" si="8"/>
        <v>2.7957673910801249E-2</v>
      </c>
    </row>
    <row r="27" spans="2:14" x14ac:dyDescent="0.2">
      <c r="B27" s="11">
        <f t="shared" si="0"/>
        <v>2014</v>
      </c>
      <c r="C27" s="4">
        <f t="shared" si="0"/>
        <v>73</v>
      </c>
      <c r="D27" s="10">
        <f t="shared" si="9"/>
        <v>-6.3617606602475923E-2</v>
      </c>
      <c r="E27" s="10">
        <f t="shared" si="9"/>
        <v>-6.6225165562913912E-2</v>
      </c>
      <c r="F27" s="9">
        <f t="shared" si="1"/>
        <v>3.095890410958904</v>
      </c>
      <c r="G27" s="28">
        <f t="shared" si="2"/>
        <v>0.9667553191489362</v>
      </c>
      <c r="H27" s="28">
        <f t="shared" si="3"/>
        <v>0.18707015130674004</v>
      </c>
      <c r="I27" s="28">
        <f t="shared" si="4"/>
        <v>0.16964695093993581</v>
      </c>
      <c r="J27" s="28">
        <f t="shared" si="5"/>
        <v>0.64328289775332415</v>
      </c>
      <c r="K27" s="28">
        <f t="shared" si="10"/>
        <v>-5.320618177788862E-2</v>
      </c>
      <c r="L27" s="10">
        <f t="shared" si="6"/>
        <v>1.8611986424150524E-2</v>
      </c>
      <c r="M27" s="10">
        <f t="shared" si="7"/>
        <v>5.190269989149978E-3</v>
      </c>
      <c r="N27" s="10">
        <f t="shared" si="8"/>
        <v>3.5220243300861966E-2</v>
      </c>
    </row>
    <row r="28" spans="2:14" x14ac:dyDescent="0.2">
      <c r="B28" s="11">
        <f t="shared" si="0"/>
        <v>2015</v>
      </c>
      <c r="C28" s="4">
        <f t="shared" si="0"/>
        <v>77</v>
      </c>
      <c r="D28" s="10">
        <f t="shared" si="9"/>
        <v>1.2118986412045538E-2</v>
      </c>
      <c r="E28" s="10">
        <f t="shared" si="9"/>
        <v>-2.6595744680851064E-2</v>
      </c>
      <c r="F28" s="9">
        <f t="shared" si="1"/>
        <v>4.5324675324675328</v>
      </c>
      <c r="G28" s="28">
        <f t="shared" si="2"/>
        <v>0.95628415300546443</v>
      </c>
      <c r="H28" s="28">
        <f t="shared" si="3"/>
        <v>0.1957142857142857</v>
      </c>
      <c r="I28" s="28">
        <f t="shared" si="4"/>
        <v>0.16904761904761906</v>
      </c>
      <c r="J28" s="28">
        <f t="shared" si="5"/>
        <v>0.63523809523809527</v>
      </c>
      <c r="K28" s="28">
        <f t="shared" si="10"/>
        <v>7.8153546864370677E-2</v>
      </c>
      <c r="L28" s="10">
        <f t="shared" si="6"/>
        <v>2.2793861408067211E-2</v>
      </c>
      <c r="M28" s="10">
        <f t="shared" si="7"/>
        <v>7.0491576610085295E-3</v>
      </c>
      <c r="N28" s="10">
        <f t="shared" si="8"/>
        <v>2.5778820243664236E-2</v>
      </c>
    </row>
    <row r="29" spans="2:14" x14ac:dyDescent="0.2">
      <c r="B29" s="11">
        <f t="shared" si="0"/>
        <v>2016</v>
      </c>
      <c r="C29" s="4">
        <f t="shared" si="0"/>
        <v>71</v>
      </c>
      <c r="D29" s="10">
        <f t="shared" si="9"/>
        <v>-2.7576197387518143E-2</v>
      </c>
      <c r="E29" s="10">
        <f t="shared" si="9"/>
        <v>-2.2768670309653915E-2</v>
      </c>
      <c r="F29" s="9">
        <f t="shared" si="1"/>
        <v>2.9295774647887325</v>
      </c>
      <c r="G29" s="28">
        <f t="shared" si="2"/>
        <v>0.89608574091332716</v>
      </c>
      <c r="H29" s="28">
        <f t="shared" si="3"/>
        <v>0.17264690587623505</v>
      </c>
      <c r="I29" s="28">
        <f t="shared" si="4"/>
        <v>0.17628705148205928</v>
      </c>
      <c r="J29" s="28">
        <f t="shared" si="5"/>
        <v>0.65106604264170564</v>
      </c>
      <c r="K29" s="28">
        <f t="shared" si="10"/>
        <v>-9.5742664139889522E-3</v>
      </c>
      <c r="L29" s="10">
        <f t="shared" si="6"/>
        <v>2.3667061686219713E-2</v>
      </c>
      <c r="M29" s="10">
        <f t="shared" si="7"/>
        <v>9.4589916641609449E-3</v>
      </c>
      <c r="N29" s="10">
        <f t="shared" si="8"/>
        <v>3.410960150191656E-2</v>
      </c>
    </row>
    <row r="30" spans="2:14" x14ac:dyDescent="0.2">
      <c r="B30" s="11">
        <f t="shared" si="0"/>
        <v>2017</v>
      </c>
      <c r="C30" s="4">
        <f t="shared" si="0"/>
        <v>72</v>
      </c>
      <c r="D30" s="10">
        <f t="shared" si="9"/>
        <v>-6.044776119402985E-2</v>
      </c>
      <c r="E30" s="10">
        <f t="shared" si="9"/>
        <v>-6.2907735321528421E-2</v>
      </c>
      <c r="F30" s="9">
        <f t="shared" si="1"/>
        <v>2.7638888888888888</v>
      </c>
      <c r="G30" s="28">
        <f t="shared" si="2"/>
        <v>1.0293386374937843</v>
      </c>
      <c r="H30" s="28">
        <f t="shared" si="3"/>
        <v>0.22512077294685989</v>
      </c>
      <c r="I30" s="28">
        <f t="shared" si="4"/>
        <v>0.17729468599033815</v>
      </c>
      <c r="J30" s="28">
        <f t="shared" si="5"/>
        <v>0.5975845410628019</v>
      </c>
      <c r="K30" s="28">
        <f t="shared" si="10"/>
        <v>-6.3286301581004694E-3</v>
      </c>
      <c r="L30" s="10">
        <f t="shared" si="6"/>
        <v>2.4972258873107906E-2</v>
      </c>
      <c r="M30" s="10">
        <f t="shared" si="7"/>
        <v>1.0271289308405998E-2</v>
      </c>
      <c r="N30" s="10">
        <f t="shared" si="8"/>
        <v>3.7410073771849219E-2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7.140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76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53</v>
      </c>
      <c r="B5" s="11">
        <v>2007</v>
      </c>
      <c r="C5" s="4">
        <v>1</v>
      </c>
      <c r="D5" s="4">
        <v>90</v>
      </c>
      <c r="E5" s="4">
        <v>85</v>
      </c>
      <c r="F5" s="4">
        <v>90</v>
      </c>
      <c r="G5" s="4">
        <v>10</v>
      </c>
      <c r="H5" s="4">
        <v>1</v>
      </c>
      <c r="I5" s="4">
        <v>9</v>
      </c>
      <c r="J5" s="4">
        <v>0</v>
      </c>
      <c r="K5" s="5">
        <v>5905</v>
      </c>
      <c r="L5" s="5">
        <v>0</v>
      </c>
      <c r="M5" s="5">
        <v>0</v>
      </c>
      <c r="N5" s="5">
        <v>0</v>
      </c>
    </row>
    <row r="6" spans="1:14" x14ac:dyDescent="0.2">
      <c r="A6" t="s">
        <v>53</v>
      </c>
      <c r="B6" s="11">
        <v>2008</v>
      </c>
      <c r="C6" s="4">
        <v>1</v>
      </c>
      <c r="D6" s="4">
        <v>89</v>
      </c>
      <c r="E6" s="4">
        <v>75</v>
      </c>
      <c r="F6" s="4">
        <v>0</v>
      </c>
      <c r="G6" s="4">
        <v>23</v>
      </c>
      <c r="H6" s="4">
        <v>15</v>
      </c>
      <c r="I6" s="4">
        <v>0</v>
      </c>
      <c r="J6" s="4">
        <v>8</v>
      </c>
      <c r="K6" s="5">
        <v>11415</v>
      </c>
      <c r="L6" s="5">
        <v>100</v>
      </c>
      <c r="M6" s="5">
        <v>100</v>
      </c>
      <c r="N6" s="5">
        <v>340</v>
      </c>
    </row>
    <row r="7" spans="1:14" x14ac:dyDescent="0.2">
      <c r="A7" t="s">
        <v>53</v>
      </c>
      <c r="B7" s="11">
        <v>2009</v>
      </c>
      <c r="C7" s="4">
        <v>1</v>
      </c>
      <c r="D7" s="4">
        <v>116</v>
      </c>
      <c r="E7" s="4">
        <v>80</v>
      </c>
      <c r="F7" s="4">
        <v>27</v>
      </c>
      <c r="G7" s="4">
        <v>20</v>
      </c>
      <c r="H7" s="4">
        <v>12</v>
      </c>
      <c r="I7" s="4">
        <v>8</v>
      </c>
      <c r="J7" s="4">
        <v>0</v>
      </c>
      <c r="K7" s="5">
        <v>13845</v>
      </c>
      <c r="L7" s="5">
        <v>121</v>
      </c>
      <c r="M7" s="5">
        <v>116</v>
      </c>
      <c r="N7" s="5">
        <v>134</v>
      </c>
    </row>
    <row r="8" spans="1:14" x14ac:dyDescent="0.2">
      <c r="A8" t="s">
        <v>53</v>
      </c>
      <c r="B8" s="11">
        <v>2010</v>
      </c>
      <c r="C8" s="4">
        <v>1</v>
      </c>
      <c r="D8" s="4">
        <v>209</v>
      </c>
      <c r="E8" s="4">
        <v>120</v>
      </c>
      <c r="F8" s="4">
        <v>94</v>
      </c>
      <c r="G8" s="4">
        <v>0</v>
      </c>
      <c r="H8" s="4">
        <v>0</v>
      </c>
      <c r="I8" s="4">
        <v>0</v>
      </c>
      <c r="J8" s="4">
        <v>0</v>
      </c>
      <c r="K8" s="5">
        <v>12282</v>
      </c>
      <c r="L8" s="5">
        <v>346</v>
      </c>
      <c r="M8" s="5">
        <v>162</v>
      </c>
      <c r="N8" s="5">
        <v>533</v>
      </c>
    </row>
    <row r="9" spans="1:14" x14ac:dyDescent="0.2">
      <c r="A9" t="s">
        <v>53</v>
      </c>
      <c r="B9" s="11">
        <v>2011</v>
      </c>
      <c r="C9" s="4">
        <v>1</v>
      </c>
      <c r="D9" s="4">
        <v>230</v>
      </c>
      <c r="E9" s="4">
        <v>165</v>
      </c>
      <c r="F9" s="4">
        <v>45</v>
      </c>
      <c r="G9" s="4">
        <v>35</v>
      </c>
      <c r="H9" s="4">
        <v>20</v>
      </c>
      <c r="I9" s="4">
        <v>15</v>
      </c>
      <c r="J9" s="4">
        <v>0</v>
      </c>
      <c r="K9" s="5">
        <v>12797</v>
      </c>
      <c r="L9" s="5">
        <v>439</v>
      </c>
      <c r="M9" s="5">
        <v>184</v>
      </c>
      <c r="N9" s="5">
        <v>583</v>
      </c>
    </row>
    <row r="10" spans="1:14" x14ac:dyDescent="0.2">
      <c r="A10" t="s">
        <v>53</v>
      </c>
      <c r="B10" s="11">
        <v>2012</v>
      </c>
      <c r="C10" s="4">
        <v>1</v>
      </c>
      <c r="D10" s="4">
        <v>245</v>
      </c>
      <c r="E10" s="4">
        <v>125</v>
      </c>
      <c r="F10" s="4">
        <v>15</v>
      </c>
      <c r="G10" s="4">
        <v>65</v>
      </c>
      <c r="H10" s="4">
        <v>20</v>
      </c>
      <c r="I10" s="4">
        <v>15</v>
      </c>
      <c r="J10" s="4">
        <v>30</v>
      </c>
      <c r="K10" s="5">
        <v>17073</v>
      </c>
      <c r="L10" s="5">
        <v>696</v>
      </c>
      <c r="M10" s="5">
        <v>291</v>
      </c>
      <c r="N10" s="5">
        <v>1130</v>
      </c>
    </row>
    <row r="11" spans="1:14" x14ac:dyDescent="0.2">
      <c r="A11" t="s">
        <v>53</v>
      </c>
      <c r="B11" s="11">
        <v>2013</v>
      </c>
      <c r="C11" s="4">
        <v>1</v>
      </c>
      <c r="D11" s="4">
        <v>252</v>
      </c>
      <c r="E11" s="4">
        <v>138</v>
      </c>
      <c r="F11" s="4">
        <v>8</v>
      </c>
      <c r="G11" s="4">
        <v>72</v>
      </c>
      <c r="H11" s="4">
        <v>12</v>
      </c>
      <c r="I11" s="4">
        <v>10</v>
      </c>
      <c r="J11" s="4">
        <v>50</v>
      </c>
      <c r="K11" s="5">
        <v>12737</v>
      </c>
      <c r="L11" s="5">
        <v>484</v>
      </c>
      <c r="M11" s="5">
        <v>203</v>
      </c>
      <c r="N11" s="5">
        <v>1914</v>
      </c>
    </row>
    <row r="12" spans="1:14" x14ac:dyDescent="0.2">
      <c r="A12" t="s">
        <v>53</v>
      </c>
      <c r="B12" s="11">
        <v>2014</v>
      </c>
      <c r="C12" s="4">
        <v>1</v>
      </c>
      <c r="D12" s="4">
        <v>268</v>
      </c>
      <c r="E12" s="4">
        <v>140</v>
      </c>
      <c r="F12" s="4">
        <v>17</v>
      </c>
      <c r="G12" s="4">
        <v>58</v>
      </c>
      <c r="H12" s="4">
        <v>30</v>
      </c>
      <c r="I12" s="4">
        <v>14</v>
      </c>
      <c r="J12" s="4">
        <v>14</v>
      </c>
      <c r="K12" s="5">
        <v>14764</v>
      </c>
      <c r="L12" s="5">
        <v>567</v>
      </c>
      <c r="M12" s="5">
        <v>311</v>
      </c>
      <c r="N12" s="5">
        <v>3424</v>
      </c>
    </row>
    <row r="13" spans="1:14" x14ac:dyDescent="0.2">
      <c r="A13" t="s">
        <v>53</v>
      </c>
      <c r="B13" s="11">
        <v>2015</v>
      </c>
      <c r="C13" s="4">
        <v>1</v>
      </c>
      <c r="D13" s="4">
        <v>285</v>
      </c>
      <c r="E13" s="4">
        <v>145</v>
      </c>
      <c r="F13" s="4">
        <v>20</v>
      </c>
      <c r="G13" s="4">
        <v>75</v>
      </c>
      <c r="H13" s="4">
        <v>35</v>
      </c>
      <c r="I13" s="4">
        <v>25</v>
      </c>
      <c r="J13" s="4">
        <v>15</v>
      </c>
      <c r="K13" s="5">
        <v>15349</v>
      </c>
      <c r="L13" s="5">
        <v>620</v>
      </c>
      <c r="M13" s="5">
        <v>346</v>
      </c>
      <c r="N13" s="5">
        <v>1969</v>
      </c>
    </row>
    <row r="14" spans="1:14" x14ac:dyDescent="0.2">
      <c r="A14" t="s">
        <v>53</v>
      </c>
      <c r="B14" s="11">
        <v>2016</v>
      </c>
      <c r="C14" s="4">
        <v>1</v>
      </c>
      <c r="D14" s="4">
        <v>343</v>
      </c>
      <c r="E14" s="4">
        <v>165</v>
      </c>
      <c r="F14" s="4">
        <v>66</v>
      </c>
      <c r="G14" s="4">
        <v>70</v>
      </c>
      <c r="H14" s="4">
        <v>35</v>
      </c>
      <c r="I14" s="4">
        <v>24</v>
      </c>
      <c r="J14" s="4">
        <v>11</v>
      </c>
      <c r="K14" s="5">
        <v>13180</v>
      </c>
      <c r="L14" s="5">
        <v>532</v>
      </c>
      <c r="M14" s="5">
        <v>297</v>
      </c>
      <c r="N14" s="5">
        <v>5027</v>
      </c>
    </row>
    <row r="15" spans="1:14" x14ac:dyDescent="0.2">
      <c r="A15" t="s">
        <v>53</v>
      </c>
      <c r="B15" s="11">
        <v>2017</v>
      </c>
      <c r="C15" s="4">
        <v>1</v>
      </c>
      <c r="D15" s="4">
        <v>486</v>
      </c>
      <c r="E15" s="4">
        <v>166</v>
      </c>
      <c r="F15" s="4">
        <v>145</v>
      </c>
      <c r="G15" s="4">
        <v>81</v>
      </c>
      <c r="H15" s="4">
        <v>40</v>
      </c>
      <c r="I15" s="4">
        <v>26</v>
      </c>
      <c r="J15" s="4">
        <v>15</v>
      </c>
      <c r="K15" s="5">
        <v>15064</v>
      </c>
      <c r="L15" s="5">
        <v>608</v>
      </c>
      <c r="M15" s="5">
        <v>339</v>
      </c>
      <c r="N15" s="5">
        <v>3388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527</v>
      </c>
      <c r="K17" s="8">
        <f>SUM(K5:K15)</f>
        <v>144411</v>
      </c>
      <c r="L17" s="8">
        <f>SUM(L5:L15)</f>
        <v>4513</v>
      </c>
      <c r="M17" s="8">
        <f>SUM(M5:M15)</f>
        <v>2349</v>
      </c>
      <c r="N17" s="8">
        <f>SUM(N5:N15)</f>
        <v>18442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1</v>
      </c>
      <c r="D20" s="4"/>
      <c r="E20" s="4"/>
      <c r="F20" s="9">
        <f>IF(C5=0,"",IF(C5="","",(F5/C5)))</f>
        <v>90</v>
      </c>
      <c r="G20" s="28">
        <f>IF(E5=0,"",IF(E5="","",(G5/E5)))</f>
        <v>0.11764705882352941</v>
      </c>
      <c r="H20" s="28">
        <f>IF(G5=0,"",IF(G5="","",(H5/G5)))</f>
        <v>0.1</v>
      </c>
      <c r="I20" s="28">
        <f>IF(G5=0,"",IF(G5="","",(I5/G5)))</f>
        <v>0.9</v>
      </c>
      <c r="J20" s="28">
        <f>IF(G5=0,"",IF(G5="","",(J5/G5)))</f>
        <v>0</v>
      </c>
      <c r="K20" s="5"/>
      <c r="L20" s="10">
        <f>IF(K5=0,"",IF(K5="","",(L5/K5)))</f>
        <v>0</v>
      </c>
      <c r="M20" s="10">
        <f>IF(K5=0,"",IF(K5="","",(M5/K5)))</f>
        <v>0</v>
      </c>
      <c r="N20" s="10">
        <f>IF(K5=0,"",IF(K5="","",(N5/K5)))</f>
        <v>0</v>
      </c>
    </row>
    <row r="21" spans="2:14" x14ac:dyDescent="0.2">
      <c r="B21" s="11">
        <f>B6</f>
        <v>2008</v>
      </c>
      <c r="C21" s="4">
        <f>C6</f>
        <v>1</v>
      </c>
      <c r="D21" s="10">
        <f>IF(D5=0,"",IF(D5="","",((D6-D5)/D5)))</f>
        <v>-1.1111111111111112E-2</v>
      </c>
      <c r="E21" s="10">
        <f>IF(E5=0,"",IF(E5="","",((E6-E5)/E5)))</f>
        <v>-0.11764705882352941</v>
      </c>
      <c r="F21" s="9">
        <f>IF(C6=0,"",IF(C6="","",(F6/C6)))</f>
        <v>0</v>
      </c>
      <c r="G21" s="28">
        <f>IF(E6=0,"",IF(E6="","",(G6/E6)))</f>
        <v>0.30666666666666664</v>
      </c>
      <c r="H21" s="28">
        <f>IF(G6=0,"",IF(G6="","",(H6/G6)))</f>
        <v>0.65217391304347827</v>
      </c>
      <c r="I21" s="28">
        <f>IF(G6=0,"",IF(G6="","",(I6/G6)))</f>
        <v>0</v>
      </c>
      <c r="J21" s="28">
        <f>IF(G6=0,"",IF(G6="","",(J6/G6)))</f>
        <v>0.34782608695652173</v>
      </c>
      <c r="K21" s="28">
        <f>IF(K5=0,"",IF(K5="","",(K6-K5)/K5))</f>
        <v>0.93310753598645213</v>
      </c>
      <c r="L21" s="10">
        <f>IF(K6=0,"",IF(K6="","",(L6/K6)))</f>
        <v>8.7604029785370123E-3</v>
      </c>
      <c r="M21" s="10">
        <f>IF(K6=0,"",IF(K6="","",(M6/K6)))</f>
        <v>8.7604029785370123E-3</v>
      </c>
      <c r="N21" s="10">
        <f>IF(K6=0,"",IF(K6="","",(N6/K6)))</f>
        <v>2.9785370127025843E-2</v>
      </c>
    </row>
    <row r="22" spans="2:14" x14ac:dyDescent="0.2">
      <c r="B22" s="11">
        <f t="shared" ref="B22:C22" si="0">B7</f>
        <v>2009</v>
      </c>
      <c r="C22" s="4">
        <f t="shared" si="0"/>
        <v>1</v>
      </c>
      <c r="D22" s="10">
        <f>IF(D6=0,"",IF(D6="","",((D7-D6)/D6)))</f>
        <v>0.30337078651685395</v>
      </c>
      <c r="E22" s="10">
        <f>IF(E6=0,"",IF(E6="","",((E7-E6)/E6)))</f>
        <v>6.6666666666666666E-2</v>
      </c>
      <c r="F22" s="9">
        <f>IF(C7=0,"",IF(C7="","",(F7/C7)))</f>
        <v>27</v>
      </c>
      <c r="G22" s="28">
        <f>IF(E7=0,"",IF(E7="","",(G7/E7)))</f>
        <v>0.25</v>
      </c>
      <c r="H22" s="28">
        <f>IF(G7=0,"",IF(G7="","",(H7/G7)))</f>
        <v>0.6</v>
      </c>
      <c r="I22" s="28">
        <f>IF(G7=0,"",IF(G7="","",(I7/G7)))</f>
        <v>0.4</v>
      </c>
      <c r="J22" s="28">
        <f>IF(G7=0,"",IF(G7="","",(J7/G7)))</f>
        <v>0</v>
      </c>
      <c r="K22" s="28">
        <f>IF(K6=0,"",IF(K6="","",(K7-K6)/K6))</f>
        <v>0.21287779237844942</v>
      </c>
      <c r="L22" s="10">
        <f>IF(K7=0,"",IF(K7="","",(L7/K7)))</f>
        <v>8.7396171903214165E-3</v>
      </c>
      <c r="M22" s="10">
        <f>IF(K7=0,"",IF(K7="","",(M7/K7)))</f>
        <v>8.3784759841097865E-3</v>
      </c>
      <c r="N22" s="10">
        <f>IF(K7=0,"",IF(K7="","",(N7/K7)))</f>
        <v>9.6785843264716506E-3</v>
      </c>
    </row>
    <row r="23" spans="2:14" x14ac:dyDescent="0.2">
      <c r="B23" s="11">
        <f t="shared" ref="B23:C23" si="1">B8</f>
        <v>2010</v>
      </c>
      <c r="C23" s="4">
        <f t="shared" si="1"/>
        <v>1</v>
      </c>
      <c r="D23" s="10">
        <f t="shared" ref="D23:E23" si="2">IF(D7=0,"",IF(D7="","",((D8-D7)/D7)))</f>
        <v>0.80172413793103448</v>
      </c>
      <c r="E23" s="10">
        <f t="shared" si="2"/>
        <v>0.5</v>
      </c>
      <c r="F23" s="9">
        <f>IF(C8=0,"",IF(C8="","",(F8/C8)))</f>
        <v>94</v>
      </c>
      <c r="G23" s="28">
        <f>IF(E8=0,"",IF(E8="","",(G8/E8)))</f>
        <v>0</v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>
        <f>IF(K7=0,"",IF(K7="","",(K8-K7)/K7))</f>
        <v>-0.11289274106175515</v>
      </c>
      <c r="L23" s="10">
        <f>IF(K8=0,"",IF(K8="","",(L8/K8)))</f>
        <v>2.8171307604624655E-2</v>
      </c>
      <c r="M23" s="10">
        <f>IF(K8=0,"",IF(K8="","",(M8/K8)))</f>
        <v>1.3190034196384953E-2</v>
      </c>
      <c r="N23" s="10">
        <f>IF(K8=0,"",IF(K8="","",(N8/K8)))</f>
        <v>4.3396840905390005E-2</v>
      </c>
    </row>
    <row r="24" spans="2:14" x14ac:dyDescent="0.2">
      <c r="B24" s="11">
        <f t="shared" ref="B24:C24" si="3">B9</f>
        <v>2011</v>
      </c>
      <c r="C24" s="4">
        <f t="shared" si="3"/>
        <v>1</v>
      </c>
      <c r="D24" s="10">
        <f t="shared" ref="D24:E24" si="4">IF(D8=0,"",IF(D8="","",((D9-D8)/D8)))</f>
        <v>0.10047846889952153</v>
      </c>
      <c r="E24" s="10">
        <f t="shared" si="4"/>
        <v>0.375</v>
      </c>
      <c r="F24" s="9">
        <f>IF(C9=0,"",IF(C9="","",(F9/C9)))</f>
        <v>45</v>
      </c>
      <c r="G24" s="28">
        <f>IF(E9=0,"",IF(E9="","",(G9/E9)))</f>
        <v>0.21212121212121213</v>
      </c>
      <c r="H24" s="28">
        <f>IF(G9=0,"",IF(G9="","",(H9/G9)))</f>
        <v>0.5714285714285714</v>
      </c>
      <c r="I24" s="28">
        <f>IF(G9=0,"",IF(G9="","",(I9/G9)))</f>
        <v>0.42857142857142855</v>
      </c>
      <c r="J24" s="28">
        <f>IF(G9=0,"",IF(G9="","",(J9/G9)))</f>
        <v>0</v>
      </c>
      <c r="K24" s="28">
        <f>IF(K8=0,"",IF(K8="","",(K9-K8)/K8))</f>
        <v>4.1931281550236121E-2</v>
      </c>
      <c r="L24" s="10">
        <f>IF(K9=0,"",IF(K9="","",(L9/K9)))</f>
        <v>3.4304915214503399E-2</v>
      </c>
      <c r="M24" s="10">
        <f>IF(K9=0,"",IF(K9="","",(M9/K9)))</f>
        <v>1.437836993045245E-2</v>
      </c>
      <c r="N24" s="10">
        <f>IF(K9=0,"",IF(K9="","",(N9/K9)))</f>
        <v>4.5557552551379228E-2</v>
      </c>
    </row>
    <row r="25" spans="2:14" x14ac:dyDescent="0.2">
      <c r="B25" s="11">
        <f t="shared" ref="B25:C30" si="5">B10</f>
        <v>2012</v>
      </c>
      <c r="C25" s="4">
        <f t="shared" si="5"/>
        <v>1</v>
      </c>
      <c r="D25" s="10">
        <f t="shared" ref="D25:E25" si="6">IF(D9=0,"",IF(D9="","",((D10-D9)/D9)))</f>
        <v>6.5217391304347824E-2</v>
      </c>
      <c r="E25" s="10">
        <f t="shared" si="6"/>
        <v>-0.24242424242424243</v>
      </c>
      <c r="F25" s="9">
        <f t="shared" ref="F25:F30" si="7">IF(C10=0,"",IF(C10="","",(F10/C10)))</f>
        <v>15</v>
      </c>
      <c r="G25" s="28">
        <f t="shared" ref="G25:G30" si="8">IF(E10=0,"",IF(E10="","",(G10/E10)))</f>
        <v>0.52</v>
      </c>
      <c r="H25" s="28">
        <f t="shared" ref="H25:H30" si="9">IF(G10=0,"",IF(G10="","",(H10/G10)))</f>
        <v>0.30769230769230771</v>
      </c>
      <c r="I25" s="28">
        <f t="shared" ref="I25:I30" si="10">IF(G10=0,"",IF(G10="","",(I10/G10)))</f>
        <v>0.23076923076923078</v>
      </c>
      <c r="J25" s="28">
        <f t="shared" ref="J25:J30" si="11">IF(G10=0,"",IF(G10="","",(J10/G10)))</f>
        <v>0.46153846153846156</v>
      </c>
      <c r="K25" s="28">
        <f>IF(K9=0,"",IF(K9="","",(K10-K9)/K9))</f>
        <v>0.33414081425334063</v>
      </c>
      <c r="L25" s="10">
        <f t="shared" ref="L25:L30" si="12">IF(K10=0,"",IF(K10="","",(L10/K10)))</f>
        <v>4.0766121946933756E-2</v>
      </c>
      <c r="M25" s="10">
        <f t="shared" ref="M25:M30" si="13">IF(K10=0,"",IF(K10="","",(M10/K10)))</f>
        <v>1.7044456158847303E-2</v>
      </c>
      <c r="N25" s="10">
        <f t="shared" ref="N25:N30" si="14">IF(K10=0,"",IF(K10="","",(N10/K10)))</f>
        <v>6.6186376149475784E-2</v>
      </c>
    </row>
    <row r="26" spans="2:14" x14ac:dyDescent="0.2">
      <c r="B26" s="11">
        <f t="shared" si="5"/>
        <v>2013</v>
      </c>
      <c r="C26" s="4">
        <f t="shared" si="5"/>
        <v>1</v>
      </c>
      <c r="D26" s="10">
        <f t="shared" ref="D26:E30" si="15">IF(D10=0,"",IF(D10="","",((D11-D10)/D10)))</f>
        <v>2.8571428571428571E-2</v>
      </c>
      <c r="E26" s="10">
        <f t="shared" si="15"/>
        <v>0.104</v>
      </c>
      <c r="F26" s="9">
        <f t="shared" si="7"/>
        <v>8</v>
      </c>
      <c r="G26" s="28">
        <f t="shared" si="8"/>
        <v>0.52173913043478259</v>
      </c>
      <c r="H26" s="28">
        <f t="shared" si="9"/>
        <v>0.16666666666666666</v>
      </c>
      <c r="I26" s="28">
        <f t="shared" si="10"/>
        <v>0.1388888888888889</v>
      </c>
      <c r="J26" s="28">
        <f t="shared" si="11"/>
        <v>0.69444444444444442</v>
      </c>
      <c r="K26" s="28">
        <f t="shared" ref="K26:K30" si="16">IF(K10=0,"",IF(K10="","",(K11-K10)/K10))</f>
        <v>-0.25396825396825395</v>
      </c>
      <c r="L26" s="10">
        <f t="shared" si="12"/>
        <v>3.7999528931459525E-2</v>
      </c>
      <c r="M26" s="10">
        <f t="shared" si="13"/>
        <v>1.5937818952657612E-2</v>
      </c>
      <c r="N26" s="10">
        <f t="shared" si="14"/>
        <v>0.15027086441077175</v>
      </c>
    </row>
    <row r="27" spans="2:14" x14ac:dyDescent="0.2">
      <c r="B27" s="11">
        <f t="shared" si="5"/>
        <v>2014</v>
      </c>
      <c r="C27" s="4">
        <f t="shared" si="5"/>
        <v>1</v>
      </c>
      <c r="D27" s="10">
        <f t="shared" si="15"/>
        <v>6.3492063492063489E-2</v>
      </c>
      <c r="E27" s="10">
        <f t="shared" si="15"/>
        <v>1.4492753623188406E-2</v>
      </c>
      <c r="F27" s="9">
        <f t="shared" si="7"/>
        <v>17</v>
      </c>
      <c r="G27" s="28">
        <f t="shared" si="8"/>
        <v>0.41428571428571431</v>
      </c>
      <c r="H27" s="28">
        <f t="shared" si="9"/>
        <v>0.51724137931034486</v>
      </c>
      <c r="I27" s="28">
        <f t="shared" si="10"/>
        <v>0.2413793103448276</v>
      </c>
      <c r="J27" s="28">
        <f t="shared" si="11"/>
        <v>0.2413793103448276</v>
      </c>
      <c r="K27" s="28">
        <f t="shared" si="16"/>
        <v>0.1591426552563398</v>
      </c>
      <c r="L27" s="10">
        <f t="shared" si="12"/>
        <v>3.8404226496884311E-2</v>
      </c>
      <c r="M27" s="10">
        <f t="shared" si="13"/>
        <v>2.1064752099701978E-2</v>
      </c>
      <c r="N27" s="10">
        <f t="shared" si="14"/>
        <v>0.23191547006231375</v>
      </c>
    </row>
    <row r="28" spans="2:14" x14ac:dyDescent="0.2">
      <c r="B28" s="11">
        <f t="shared" si="5"/>
        <v>2015</v>
      </c>
      <c r="C28" s="4">
        <f t="shared" si="5"/>
        <v>1</v>
      </c>
      <c r="D28" s="10">
        <f t="shared" si="15"/>
        <v>6.3432835820895525E-2</v>
      </c>
      <c r="E28" s="10">
        <f t="shared" si="15"/>
        <v>3.5714285714285712E-2</v>
      </c>
      <c r="F28" s="9">
        <f t="shared" si="7"/>
        <v>20</v>
      </c>
      <c r="G28" s="28">
        <f t="shared" si="8"/>
        <v>0.51724137931034486</v>
      </c>
      <c r="H28" s="28">
        <f t="shared" si="9"/>
        <v>0.46666666666666667</v>
      </c>
      <c r="I28" s="28">
        <f t="shared" si="10"/>
        <v>0.33333333333333331</v>
      </c>
      <c r="J28" s="28">
        <f t="shared" si="11"/>
        <v>0.2</v>
      </c>
      <c r="K28" s="28">
        <f t="shared" si="16"/>
        <v>3.9623408290436195E-2</v>
      </c>
      <c r="L28" s="10">
        <f t="shared" si="12"/>
        <v>4.0393510977913868E-2</v>
      </c>
      <c r="M28" s="10">
        <f t="shared" si="13"/>
        <v>2.2542185158642258E-2</v>
      </c>
      <c r="N28" s="10">
        <f t="shared" si="14"/>
        <v>0.12828197276695549</v>
      </c>
    </row>
    <row r="29" spans="2:14" x14ac:dyDescent="0.2">
      <c r="B29" s="11">
        <f t="shared" si="5"/>
        <v>2016</v>
      </c>
      <c r="C29" s="4">
        <f t="shared" si="5"/>
        <v>1</v>
      </c>
      <c r="D29" s="10">
        <f t="shared" si="15"/>
        <v>0.20350877192982456</v>
      </c>
      <c r="E29" s="10">
        <f t="shared" si="15"/>
        <v>0.13793103448275862</v>
      </c>
      <c r="F29" s="9">
        <f t="shared" si="7"/>
        <v>66</v>
      </c>
      <c r="G29" s="28">
        <f t="shared" si="8"/>
        <v>0.42424242424242425</v>
      </c>
      <c r="H29" s="28">
        <f t="shared" si="9"/>
        <v>0.5</v>
      </c>
      <c r="I29" s="28">
        <f t="shared" si="10"/>
        <v>0.34285714285714286</v>
      </c>
      <c r="J29" s="28">
        <f t="shared" si="11"/>
        <v>0.15714285714285714</v>
      </c>
      <c r="K29" s="28">
        <f t="shared" si="16"/>
        <v>-0.14131213759854061</v>
      </c>
      <c r="L29" s="10">
        <f t="shared" si="12"/>
        <v>4.0364188163884672E-2</v>
      </c>
      <c r="M29" s="10">
        <f t="shared" si="13"/>
        <v>2.2534142640364189E-2</v>
      </c>
      <c r="N29" s="10">
        <f t="shared" si="14"/>
        <v>0.3814112291350531</v>
      </c>
    </row>
    <row r="30" spans="2:14" x14ac:dyDescent="0.2">
      <c r="B30" s="11">
        <f t="shared" si="5"/>
        <v>2017</v>
      </c>
      <c r="C30" s="4">
        <f t="shared" si="5"/>
        <v>1</v>
      </c>
      <c r="D30" s="10">
        <f t="shared" si="15"/>
        <v>0.41690962099125367</v>
      </c>
      <c r="E30" s="10">
        <f t="shared" si="15"/>
        <v>6.0606060606060606E-3</v>
      </c>
      <c r="F30" s="9">
        <f t="shared" si="7"/>
        <v>145</v>
      </c>
      <c r="G30" s="28">
        <f t="shared" si="8"/>
        <v>0.48795180722891568</v>
      </c>
      <c r="H30" s="28">
        <f t="shared" si="9"/>
        <v>0.49382716049382713</v>
      </c>
      <c r="I30" s="28">
        <f t="shared" si="10"/>
        <v>0.32098765432098764</v>
      </c>
      <c r="J30" s="28">
        <f t="shared" si="11"/>
        <v>0.18518518518518517</v>
      </c>
      <c r="K30" s="28">
        <f t="shared" si="16"/>
        <v>0.14294385432473444</v>
      </c>
      <c r="L30" s="10">
        <f t="shared" si="12"/>
        <v>4.0361125862984598E-2</v>
      </c>
      <c r="M30" s="10">
        <f t="shared" si="13"/>
        <v>2.2503983005841742E-2</v>
      </c>
      <c r="N30" s="10">
        <f t="shared" si="14"/>
        <v>0.22490706319702602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6.5703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19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54</v>
      </c>
      <c r="B5" s="11">
        <v>2007</v>
      </c>
      <c r="C5" s="4">
        <v>4</v>
      </c>
      <c r="D5" s="4">
        <v>281</v>
      </c>
      <c r="E5" s="4">
        <v>288</v>
      </c>
      <c r="F5" s="4">
        <v>3</v>
      </c>
      <c r="G5" s="4">
        <v>253</v>
      </c>
      <c r="H5" s="4">
        <v>74</v>
      </c>
      <c r="I5" s="4">
        <v>70</v>
      </c>
      <c r="J5" s="4">
        <v>109</v>
      </c>
      <c r="K5" s="5">
        <v>94785</v>
      </c>
      <c r="L5" s="5">
        <v>2288</v>
      </c>
      <c r="M5" s="5">
        <v>2336</v>
      </c>
      <c r="N5" s="5">
        <v>1961</v>
      </c>
    </row>
    <row r="6" spans="1:14" x14ac:dyDescent="0.2">
      <c r="A6" t="s">
        <v>54</v>
      </c>
      <c r="B6" s="11">
        <v>2008</v>
      </c>
      <c r="C6" s="4">
        <v>4</v>
      </c>
      <c r="D6" s="4">
        <v>233</v>
      </c>
      <c r="E6" s="4">
        <v>287</v>
      </c>
      <c r="F6" s="4">
        <v>1</v>
      </c>
      <c r="G6" s="4">
        <v>262</v>
      </c>
      <c r="H6" s="4">
        <v>82</v>
      </c>
      <c r="I6" s="4">
        <v>61</v>
      </c>
      <c r="J6" s="4">
        <v>119</v>
      </c>
      <c r="K6" s="5">
        <v>96415</v>
      </c>
      <c r="L6" s="5">
        <v>3049</v>
      </c>
      <c r="M6" s="5">
        <v>3377</v>
      </c>
      <c r="N6" s="5">
        <v>2280</v>
      </c>
    </row>
    <row r="7" spans="1:14" x14ac:dyDescent="0.2">
      <c r="A7" t="s">
        <v>54</v>
      </c>
      <c r="B7" s="11">
        <v>2009</v>
      </c>
      <c r="C7" s="4">
        <v>4</v>
      </c>
      <c r="D7" s="4">
        <v>231</v>
      </c>
      <c r="E7" s="4">
        <v>233</v>
      </c>
      <c r="F7" s="4">
        <v>2</v>
      </c>
      <c r="G7" s="4">
        <v>213</v>
      </c>
      <c r="H7" s="4">
        <v>59</v>
      </c>
      <c r="I7" s="4">
        <v>76</v>
      </c>
      <c r="J7" s="4">
        <v>78</v>
      </c>
      <c r="K7" s="5">
        <v>96579</v>
      </c>
      <c r="L7" s="5">
        <v>2832</v>
      </c>
      <c r="M7" s="5">
        <v>4080</v>
      </c>
      <c r="N7" s="5">
        <v>4158</v>
      </c>
    </row>
    <row r="8" spans="1:14" x14ac:dyDescent="0.2">
      <c r="A8" t="s">
        <v>54</v>
      </c>
      <c r="B8" s="11">
        <v>2010</v>
      </c>
      <c r="C8" s="4">
        <v>3</v>
      </c>
      <c r="D8" s="4">
        <v>230</v>
      </c>
      <c r="E8" s="4">
        <v>272</v>
      </c>
      <c r="F8" s="4">
        <v>0</v>
      </c>
      <c r="G8" s="4">
        <v>238</v>
      </c>
      <c r="H8" s="4">
        <v>63</v>
      </c>
      <c r="I8" s="4">
        <v>68</v>
      </c>
      <c r="J8" s="4">
        <v>107</v>
      </c>
      <c r="K8" s="5">
        <v>97689</v>
      </c>
      <c r="L8" s="5">
        <v>3579</v>
      </c>
      <c r="M8" s="5">
        <v>1656</v>
      </c>
      <c r="N8" s="5">
        <v>7466</v>
      </c>
    </row>
    <row r="9" spans="1:14" x14ac:dyDescent="0.2">
      <c r="A9" t="s">
        <v>54</v>
      </c>
      <c r="B9" s="11">
        <v>2011</v>
      </c>
      <c r="C9" s="4">
        <v>3</v>
      </c>
      <c r="D9" s="4">
        <v>234</v>
      </c>
      <c r="E9" s="4">
        <v>261</v>
      </c>
      <c r="F9" s="4">
        <v>4</v>
      </c>
      <c r="G9" s="4">
        <v>218</v>
      </c>
      <c r="H9" s="4">
        <v>32</v>
      </c>
      <c r="I9" s="4">
        <v>49</v>
      </c>
      <c r="J9" s="4">
        <v>137</v>
      </c>
      <c r="K9" s="5">
        <v>93806</v>
      </c>
      <c r="L9" s="5">
        <v>3771</v>
      </c>
      <c r="M9" s="5">
        <v>439</v>
      </c>
      <c r="N9" s="5">
        <v>6020</v>
      </c>
    </row>
    <row r="10" spans="1:14" x14ac:dyDescent="0.2">
      <c r="A10" t="s">
        <v>54</v>
      </c>
      <c r="B10" s="11">
        <v>2012</v>
      </c>
      <c r="C10" s="4">
        <v>3</v>
      </c>
      <c r="D10" s="4">
        <v>231</v>
      </c>
      <c r="E10" s="4">
        <v>258</v>
      </c>
      <c r="F10" s="4">
        <v>0</v>
      </c>
      <c r="G10" s="4">
        <v>135</v>
      </c>
      <c r="H10" s="4">
        <v>26</v>
      </c>
      <c r="I10" s="4">
        <v>51</v>
      </c>
      <c r="J10" s="4">
        <v>58</v>
      </c>
      <c r="K10" s="5">
        <v>101769</v>
      </c>
      <c r="L10" s="5">
        <v>2856</v>
      </c>
      <c r="M10" s="5">
        <v>1268</v>
      </c>
      <c r="N10" s="5">
        <v>5440</v>
      </c>
    </row>
    <row r="11" spans="1:14" x14ac:dyDescent="0.2">
      <c r="A11" t="s">
        <v>54</v>
      </c>
      <c r="B11" s="11">
        <v>2013</v>
      </c>
      <c r="C11" s="4">
        <v>2</v>
      </c>
      <c r="D11" s="4">
        <v>189</v>
      </c>
      <c r="E11" s="4">
        <v>184</v>
      </c>
      <c r="F11" s="4">
        <v>1</v>
      </c>
      <c r="G11" s="4">
        <v>113</v>
      </c>
      <c r="H11" s="4">
        <v>19</v>
      </c>
      <c r="I11" s="4">
        <v>32</v>
      </c>
      <c r="J11" s="4">
        <v>62</v>
      </c>
      <c r="K11" s="5">
        <v>84850</v>
      </c>
      <c r="L11" s="5">
        <v>3500</v>
      </c>
      <c r="M11" s="5">
        <v>1200</v>
      </c>
      <c r="N11" s="5">
        <v>2600</v>
      </c>
    </row>
    <row r="12" spans="1:14" x14ac:dyDescent="0.2">
      <c r="A12" t="s">
        <v>54</v>
      </c>
      <c r="B12" s="11">
        <v>2014</v>
      </c>
      <c r="C12" s="4">
        <v>2</v>
      </c>
      <c r="D12" s="4">
        <v>184</v>
      </c>
      <c r="E12" s="4">
        <v>188</v>
      </c>
      <c r="F12" s="4">
        <v>2</v>
      </c>
      <c r="G12" s="4">
        <v>116</v>
      </c>
      <c r="H12" s="4">
        <v>16</v>
      </c>
      <c r="I12" s="4">
        <v>28</v>
      </c>
      <c r="J12" s="4">
        <v>72</v>
      </c>
      <c r="K12" s="5">
        <v>84822</v>
      </c>
      <c r="L12" s="5">
        <v>3700</v>
      </c>
      <c r="M12" s="5">
        <v>150</v>
      </c>
      <c r="N12" s="5">
        <v>3500</v>
      </c>
    </row>
    <row r="13" spans="1:14" x14ac:dyDescent="0.2">
      <c r="A13" t="s">
        <v>54</v>
      </c>
      <c r="B13" s="11">
        <v>2015</v>
      </c>
      <c r="C13" s="4">
        <v>2</v>
      </c>
      <c r="D13" s="4">
        <v>180</v>
      </c>
      <c r="E13" s="4">
        <v>178</v>
      </c>
      <c r="F13" s="4">
        <v>1</v>
      </c>
      <c r="G13" s="4">
        <v>100</v>
      </c>
      <c r="H13" s="4">
        <v>12</v>
      </c>
      <c r="I13" s="4">
        <v>24</v>
      </c>
      <c r="J13" s="4">
        <v>64</v>
      </c>
      <c r="K13" s="5">
        <v>83688</v>
      </c>
      <c r="L13" s="5">
        <v>3500</v>
      </c>
      <c r="M13" s="5">
        <v>1500</v>
      </c>
      <c r="N13" s="5">
        <v>3500</v>
      </c>
    </row>
    <row r="14" spans="1:14" x14ac:dyDescent="0.2">
      <c r="A14" t="s">
        <v>54</v>
      </c>
      <c r="B14" s="11">
        <v>2016</v>
      </c>
      <c r="C14" s="4">
        <v>3</v>
      </c>
      <c r="D14" s="4">
        <v>197</v>
      </c>
      <c r="E14" s="4">
        <v>214</v>
      </c>
      <c r="F14" s="4">
        <v>0</v>
      </c>
      <c r="G14" s="4">
        <v>122</v>
      </c>
      <c r="H14" s="4">
        <v>12</v>
      </c>
      <c r="I14" s="4">
        <v>28</v>
      </c>
      <c r="J14" s="4">
        <v>82</v>
      </c>
      <c r="K14" s="5">
        <v>101744</v>
      </c>
      <c r="L14" s="5">
        <v>4248</v>
      </c>
      <c r="M14" s="5">
        <v>2212</v>
      </c>
      <c r="N14" s="5">
        <v>5943</v>
      </c>
    </row>
    <row r="15" spans="1:14" x14ac:dyDescent="0.2">
      <c r="A15" t="s">
        <v>54</v>
      </c>
      <c r="B15" s="11">
        <v>2017</v>
      </c>
      <c r="C15" s="4">
        <v>3</v>
      </c>
      <c r="D15" s="4">
        <v>203</v>
      </c>
      <c r="E15" s="4">
        <v>214</v>
      </c>
      <c r="F15" s="4">
        <v>8</v>
      </c>
      <c r="G15" s="4">
        <v>119</v>
      </c>
      <c r="H15" s="4">
        <v>15</v>
      </c>
      <c r="I15" s="4">
        <v>27</v>
      </c>
      <c r="J15" s="4">
        <v>77</v>
      </c>
      <c r="K15" s="5">
        <v>114961</v>
      </c>
      <c r="L15" s="5">
        <v>4134</v>
      </c>
      <c r="M15" s="5">
        <v>1216</v>
      </c>
      <c r="N15" s="5">
        <v>4091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22</v>
      </c>
      <c r="K17" s="8">
        <f>SUM(K5:K15)</f>
        <v>1051108</v>
      </c>
      <c r="L17" s="8">
        <f>SUM(L5:L15)</f>
        <v>37457</v>
      </c>
      <c r="M17" s="8">
        <f>SUM(M5:M15)</f>
        <v>19434</v>
      </c>
      <c r="N17" s="8">
        <f>SUM(N5:N15)</f>
        <v>46959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4</v>
      </c>
      <c r="D20" s="4"/>
      <c r="E20" s="4"/>
      <c r="F20" s="9">
        <f t="shared" ref="F20:F30" si="1">IF(C5=0,"",IF(C5="","",(F5/C5)))</f>
        <v>0.75</v>
      </c>
      <c r="G20" s="28">
        <f t="shared" ref="G20:G30" si="2">IF(E5=0,"",IF(E5="","",(G5/E5)))</f>
        <v>0.87847222222222221</v>
      </c>
      <c r="H20" s="28">
        <f t="shared" ref="H20:H30" si="3">IF(G5=0,"",IF(G5="","",(H5/G5)))</f>
        <v>0.29249011857707508</v>
      </c>
      <c r="I20" s="28">
        <f t="shared" ref="I20:I30" si="4">IF(G5=0,"",IF(G5="","",(I5/G5)))</f>
        <v>0.27667984189723321</v>
      </c>
      <c r="J20" s="28">
        <f t="shared" ref="J20:J30" si="5">IF(G5=0,"",IF(G5="","",(J5/G5)))</f>
        <v>0.43083003952569171</v>
      </c>
      <c r="K20" s="5"/>
      <c r="L20" s="10">
        <f t="shared" ref="L20:L30" si="6">IF(K5=0,"",IF(K5="","",(L5/K5)))</f>
        <v>2.4138840533839741E-2</v>
      </c>
      <c r="M20" s="10">
        <f t="shared" ref="M20:M30" si="7">IF(K5=0,"",IF(K5="","",(M5/K5)))</f>
        <v>2.4645249775808408E-2</v>
      </c>
      <c r="N20" s="10">
        <f t="shared" ref="N20:N30" si="8">IF(K5=0,"",IF(K5="","",(N5/K5)))</f>
        <v>2.0688927572928208E-2</v>
      </c>
    </row>
    <row r="21" spans="2:14" x14ac:dyDescent="0.2">
      <c r="B21" s="11">
        <f t="shared" si="0"/>
        <v>2008</v>
      </c>
      <c r="C21" s="4">
        <f t="shared" si="0"/>
        <v>4</v>
      </c>
      <c r="D21" s="10">
        <f t="shared" ref="D21:E30" si="9">IF(D5=0,"",IF(D5="","",((D6-D5)/D5)))</f>
        <v>-0.1708185053380783</v>
      </c>
      <c r="E21" s="10">
        <f t="shared" si="9"/>
        <v>-3.472222222222222E-3</v>
      </c>
      <c r="F21" s="9">
        <f t="shared" si="1"/>
        <v>0.25</v>
      </c>
      <c r="G21" s="28">
        <f t="shared" si="2"/>
        <v>0.91289198606271782</v>
      </c>
      <c r="H21" s="28">
        <f t="shared" si="3"/>
        <v>0.31297709923664124</v>
      </c>
      <c r="I21" s="28">
        <f t="shared" si="4"/>
        <v>0.23282442748091603</v>
      </c>
      <c r="J21" s="28">
        <f t="shared" si="5"/>
        <v>0.45419847328244273</v>
      </c>
      <c r="K21" s="28">
        <f t="shared" ref="K21:K30" si="10">IF(K5=0,"",IF(K5="","",(K6-K5)/K5))</f>
        <v>1.7196813841852614E-2</v>
      </c>
      <c r="L21" s="10">
        <f t="shared" si="6"/>
        <v>3.1623710003630137E-2</v>
      </c>
      <c r="M21" s="10">
        <f t="shared" si="7"/>
        <v>3.5025670279520818E-2</v>
      </c>
      <c r="N21" s="10">
        <f t="shared" si="8"/>
        <v>2.3647772649484002E-2</v>
      </c>
    </row>
    <row r="22" spans="2:14" x14ac:dyDescent="0.2">
      <c r="B22" s="11">
        <f t="shared" si="0"/>
        <v>2009</v>
      </c>
      <c r="C22" s="4">
        <f t="shared" si="0"/>
        <v>4</v>
      </c>
      <c r="D22" s="10">
        <f t="shared" si="9"/>
        <v>-8.5836909871244635E-3</v>
      </c>
      <c r="E22" s="10">
        <f t="shared" si="9"/>
        <v>-0.18815331010452963</v>
      </c>
      <c r="F22" s="9">
        <f t="shared" si="1"/>
        <v>0.5</v>
      </c>
      <c r="G22" s="28">
        <f t="shared" si="2"/>
        <v>0.91416309012875541</v>
      </c>
      <c r="H22" s="28">
        <f t="shared" si="3"/>
        <v>0.27699530516431925</v>
      </c>
      <c r="I22" s="28">
        <f t="shared" si="4"/>
        <v>0.35680751173708919</v>
      </c>
      <c r="J22" s="28">
        <f t="shared" si="5"/>
        <v>0.36619718309859156</v>
      </c>
      <c r="K22" s="28">
        <f t="shared" si="10"/>
        <v>1.7009801379453404E-3</v>
      </c>
      <c r="L22" s="10">
        <f t="shared" si="6"/>
        <v>2.9323144783027368E-2</v>
      </c>
      <c r="M22" s="10">
        <f t="shared" si="7"/>
        <v>4.2245208585717391E-2</v>
      </c>
      <c r="N22" s="10">
        <f t="shared" si="8"/>
        <v>4.3052837573385516E-2</v>
      </c>
    </row>
    <row r="23" spans="2:14" x14ac:dyDescent="0.2">
      <c r="B23" s="11">
        <f t="shared" si="0"/>
        <v>2010</v>
      </c>
      <c r="C23" s="4">
        <f t="shared" si="0"/>
        <v>3</v>
      </c>
      <c r="D23" s="10">
        <f t="shared" si="9"/>
        <v>-4.329004329004329E-3</v>
      </c>
      <c r="E23" s="10">
        <f t="shared" si="9"/>
        <v>0.16738197424892703</v>
      </c>
      <c r="F23" s="9">
        <f t="shared" si="1"/>
        <v>0</v>
      </c>
      <c r="G23" s="28">
        <f t="shared" si="2"/>
        <v>0.875</v>
      </c>
      <c r="H23" s="28">
        <f t="shared" si="3"/>
        <v>0.26470588235294118</v>
      </c>
      <c r="I23" s="28">
        <f t="shared" si="4"/>
        <v>0.2857142857142857</v>
      </c>
      <c r="J23" s="28">
        <f t="shared" si="5"/>
        <v>0.44957983193277312</v>
      </c>
      <c r="K23" s="28">
        <f t="shared" si="10"/>
        <v>1.1493181747584879E-2</v>
      </c>
      <c r="L23" s="10">
        <f t="shared" si="6"/>
        <v>3.6636673525166599E-2</v>
      </c>
      <c r="M23" s="10">
        <f t="shared" si="7"/>
        <v>1.6951755059423271E-2</v>
      </c>
      <c r="N23" s="10">
        <f t="shared" si="8"/>
        <v>7.6426209706312892E-2</v>
      </c>
    </row>
    <row r="24" spans="2:14" x14ac:dyDescent="0.2">
      <c r="B24" s="11">
        <f t="shared" si="0"/>
        <v>2011</v>
      </c>
      <c r="C24" s="4">
        <f t="shared" si="0"/>
        <v>3</v>
      </c>
      <c r="D24" s="10">
        <f t="shared" si="9"/>
        <v>1.7391304347826087E-2</v>
      </c>
      <c r="E24" s="10">
        <f t="shared" si="9"/>
        <v>-4.0441176470588237E-2</v>
      </c>
      <c r="F24" s="9">
        <f t="shared" si="1"/>
        <v>1.3333333333333333</v>
      </c>
      <c r="G24" s="28">
        <f t="shared" si="2"/>
        <v>0.83524904214559392</v>
      </c>
      <c r="H24" s="28">
        <f t="shared" si="3"/>
        <v>0.14678899082568808</v>
      </c>
      <c r="I24" s="28">
        <f t="shared" si="4"/>
        <v>0.22477064220183487</v>
      </c>
      <c r="J24" s="28">
        <f t="shared" si="5"/>
        <v>0.62844036697247707</v>
      </c>
      <c r="K24" s="28">
        <f t="shared" si="10"/>
        <v>-3.9748589912886816E-2</v>
      </c>
      <c r="L24" s="10">
        <f t="shared" si="6"/>
        <v>4.01999872076413E-2</v>
      </c>
      <c r="M24" s="10">
        <f t="shared" si="7"/>
        <v>4.6798712235891094E-3</v>
      </c>
      <c r="N24" s="10">
        <f t="shared" si="8"/>
        <v>6.4174999466985058E-2</v>
      </c>
    </row>
    <row r="25" spans="2:14" x14ac:dyDescent="0.2">
      <c r="B25" s="11">
        <f t="shared" si="0"/>
        <v>2012</v>
      </c>
      <c r="C25" s="4">
        <f t="shared" si="0"/>
        <v>3</v>
      </c>
      <c r="D25" s="10">
        <f t="shared" si="9"/>
        <v>-1.282051282051282E-2</v>
      </c>
      <c r="E25" s="10">
        <f t="shared" si="9"/>
        <v>-1.1494252873563218E-2</v>
      </c>
      <c r="F25" s="9">
        <f t="shared" si="1"/>
        <v>0</v>
      </c>
      <c r="G25" s="28">
        <f t="shared" si="2"/>
        <v>0.52325581395348841</v>
      </c>
      <c r="H25" s="28">
        <f t="shared" si="3"/>
        <v>0.19259259259259259</v>
      </c>
      <c r="I25" s="28">
        <f t="shared" si="4"/>
        <v>0.37777777777777777</v>
      </c>
      <c r="J25" s="28">
        <f t="shared" si="5"/>
        <v>0.42962962962962964</v>
      </c>
      <c r="K25" s="28">
        <f t="shared" si="10"/>
        <v>8.4887960258405643E-2</v>
      </c>
      <c r="L25" s="10">
        <f t="shared" si="6"/>
        <v>2.8063555699672789E-2</v>
      </c>
      <c r="M25" s="10">
        <f t="shared" si="7"/>
        <v>1.2459589855456966E-2</v>
      </c>
      <c r="N25" s="10">
        <f t="shared" si="8"/>
        <v>5.3454391808900548E-2</v>
      </c>
    </row>
    <row r="26" spans="2:14" x14ac:dyDescent="0.2">
      <c r="B26" s="11">
        <f t="shared" si="0"/>
        <v>2013</v>
      </c>
      <c r="C26" s="4">
        <f t="shared" si="0"/>
        <v>2</v>
      </c>
      <c r="D26" s="10">
        <f t="shared" si="9"/>
        <v>-0.18181818181818182</v>
      </c>
      <c r="E26" s="10">
        <f t="shared" si="9"/>
        <v>-0.2868217054263566</v>
      </c>
      <c r="F26" s="9">
        <f t="shared" si="1"/>
        <v>0.5</v>
      </c>
      <c r="G26" s="28">
        <f t="shared" si="2"/>
        <v>0.61413043478260865</v>
      </c>
      <c r="H26" s="28">
        <f t="shared" si="3"/>
        <v>0.16814159292035399</v>
      </c>
      <c r="I26" s="28">
        <f t="shared" si="4"/>
        <v>0.2831858407079646</v>
      </c>
      <c r="J26" s="28">
        <f t="shared" si="5"/>
        <v>0.54867256637168138</v>
      </c>
      <c r="K26" s="28">
        <f t="shared" si="10"/>
        <v>-0.16624905423065964</v>
      </c>
      <c r="L26" s="10">
        <f t="shared" si="6"/>
        <v>4.1249263406010608E-2</v>
      </c>
      <c r="M26" s="10">
        <f t="shared" si="7"/>
        <v>1.4142604596346494E-2</v>
      </c>
      <c r="N26" s="10">
        <f t="shared" si="8"/>
        <v>3.0642309958750738E-2</v>
      </c>
    </row>
    <row r="27" spans="2:14" x14ac:dyDescent="0.2">
      <c r="B27" s="11">
        <f t="shared" si="0"/>
        <v>2014</v>
      </c>
      <c r="C27" s="4">
        <f t="shared" si="0"/>
        <v>2</v>
      </c>
      <c r="D27" s="10">
        <f t="shared" si="9"/>
        <v>-2.6455026455026454E-2</v>
      </c>
      <c r="E27" s="10">
        <f t="shared" si="9"/>
        <v>2.1739130434782608E-2</v>
      </c>
      <c r="F27" s="9">
        <f t="shared" si="1"/>
        <v>1</v>
      </c>
      <c r="G27" s="28">
        <f t="shared" si="2"/>
        <v>0.61702127659574468</v>
      </c>
      <c r="H27" s="28">
        <f t="shared" si="3"/>
        <v>0.13793103448275862</v>
      </c>
      <c r="I27" s="28">
        <f t="shared" si="4"/>
        <v>0.2413793103448276</v>
      </c>
      <c r="J27" s="28">
        <f t="shared" si="5"/>
        <v>0.62068965517241381</v>
      </c>
      <c r="K27" s="28">
        <f t="shared" si="10"/>
        <v>-3.2999410724808488E-4</v>
      </c>
      <c r="L27" s="10">
        <f t="shared" si="6"/>
        <v>4.362075876541463E-2</v>
      </c>
      <c r="M27" s="10">
        <f t="shared" si="7"/>
        <v>1.7684091391384311E-3</v>
      </c>
      <c r="N27" s="10">
        <f t="shared" si="8"/>
        <v>4.1262879913230056E-2</v>
      </c>
    </row>
    <row r="28" spans="2:14" x14ac:dyDescent="0.2">
      <c r="B28" s="11">
        <f t="shared" si="0"/>
        <v>2015</v>
      </c>
      <c r="C28" s="4">
        <f t="shared" si="0"/>
        <v>2</v>
      </c>
      <c r="D28" s="10">
        <f t="shared" si="9"/>
        <v>-2.1739130434782608E-2</v>
      </c>
      <c r="E28" s="10">
        <f t="shared" si="9"/>
        <v>-5.3191489361702128E-2</v>
      </c>
      <c r="F28" s="9">
        <f t="shared" si="1"/>
        <v>0.5</v>
      </c>
      <c r="G28" s="28">
        <f t="shared" si="2"/>
        <v>0.5617977528089888</v>
      </c>
      <c r="H28" s="28">
        <f t="shared" si="3"/>
        <v>0.12</v>
      </c>
      <c r="I28" s="28">
        <f t="shared" si="4"/>
        <v>0.24</v>
      </c>
      <c r="J28" s="28">
        <f t="shared" si="5"/>
        <v>0.64</v>
      </c>
      <c r="K28" s="28">
        <f t="shared" si="10"/>
        <v>-1.3369173091886538E-2</v>
      </c>
      <c r="L28" s="10">
        <f t="shared" si="6"/>
        <v>4.1822005544403018E-2</v>
      </c>
      <c r="M28" s="10">
        <f t="shared" si="7"/>
        <v>1.792371666188701E-2</v>
      </c>
      <c r="N28" s="10">
        <f t="shared" si="8"/>
        <v>4.1822005544403018E-2</v>
      </c>
    </row>
    <row r="29" spans="2:14" x14ac:dyDescent="0.2">
      <c r="B29" s="11">
        <f t="shared" si="0"/>
        <v>2016</v>
      </c>
      <c r="C29" s="4">
        <f t="shared" si="0"/>
        <v>3</v>
      </c>
      <c r="D29" s="10">
        <f t="shared" si="9"/>
        <v>9.4444444444444442E-2</v>
      </c>
      <c r="E29" s="10">
        <f t="shared" si="9"/>
        <v>0.20224719101123595</v>
      </c>
      <c r="F29" s="9">
        <f t="shared" si="1"/>
        <v>0</v>
      </c>
      <c r="G29" s="28">
        <f t="shared" si="2"/>
        <v>0.57009345794392519</v>
      </c>
      <c r="H29" s="28">
        <f t="shared" si="3"/>
        <v>9.8360655737704916E-2</v>
      </c>
      <c r="I29" s="28">
        <f t="shared" si="4"/>
        <v>0.22950819672131148</v>
      </c>
      <c r="J29" s="28">
        <f t="shared" si="5"/>
        <v>0.67213114754098358</v>
      </c>
      <c r="K29" s="28">
        <f t="shared" si="10"/>
        <v>0.21575375203135455</v>
      </c>
      <c r="L29" s="10">
        <f t="shared" si="6"/>
        <v>4.1751847774807359E-2</v>
      </c>
      <c r="M29" s="10">
        <f t="shared" si="7"/>
        <v>2.1740839754678408E-2</v>
      </c>
      <c r="N29" s="10">
        <f t="shared" si="8"/>
        <v>5.8411306809246735E-2</v>
      </c>
    </row>
    <row r="30" spans="2:14" x14ac:dyDescent="0.2">
      <c r="B30" s="11">
        <f t="shared" si="0"/>
        <v>2017</v>
      </c>
      <c r="C30" s="4">
        <f t="shared" si="0"/>
        <v>3</v>
      </c>
      <c r="D30" s="10">
        <f t="shared" si="9"/>
        <v>3.0456852791878174E-2</v>
      </c>
      <c r="E30" s="10">
        <f t="shared" si="9"/>
        <v>0</v>
      </c>
      <c r="F30" s="9">
        <f t="shared" si="1"/>
        <v>2.6666666666666665</v>
      </c>
      <c r="G30" s="28">
        <f t="shared" si="2"/>
        <v>0.55607476635514019</v>
      </c>
      <c r="H30" s="28">
        <f t="shared" si="3"/>
        <v>0.12605042016806722</v>
      </c>
      <c r="I30" s="28">
        <f t="shared" si="4"/>
        <v>0.22689075630252101</v>
      </c>
      <c r="J30" s="28">
        <f t="shared" si="5"/>
        <v>0.6470588235294118</v>
      </c>
      <c r="K30" s="28">
        <f t="shared" si="10"/>
        <v>0.12990446611102374</v>
      </c>
      <c r="L30" s="10">
        <f t="shared" si="6"/>
        <v>3.596002122458921E-2</v>
      </c>
      <c r="M30" s="10">
        <f t="shared" si="7"/>
        <v>1.0577500195718547E-2</v>
      </c>
      <c r="N30" s="10">
        <f t="shared" si="8"/>
        <v>3.5585981332799818E-2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6.5703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77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55</v>
      </c>
      <c r="B5" s="11">
        <v>2007</v>
      </c>
      <c r="C5" s="4">
        <v>1</v>
      </c>
      <c r="D5" s="4">
        <v>50</v>
      </c>
      <c r="E5" s="4">
        <v>54</v>
      </c>
      <c r="F5" s="4">
        <v>3</v>
      </c>
      <c r="G5" s="4">
        <v>24</v>
      </c>
      <c r="H5" s="4">
        <v>4</v>
      </c>
      <c r="I5" s="4">
        <v>10</v>
      </c>
      <c r="J5" s="4">
        <v>10</v>
      </c>
      <c r="K5" s="5">
        <v>26562</v>
      </c>
      <c r="L5" s="5">
        <v>81</v>
      </c>
      <c r="M5" s="5">
        <v>59</v>
      </c>
      <c r="N5" s="5">
        <v>126</v>
      </c>
    </row>
    <row r="6" spans="1:14" x14ac:dyDescent="0.2">
      <c r="A6" t="s">
        <v>55</v>
      </c>
      <c r="B6" s="11">
        <v>2008</v>
      </c>
      <c r="C6" s="4">
        <v>1</v>
      </c>
      <c r="D6" s="4">
        <v>50</v>
      </c>
      <c r="E6" s="4">
        <v>60</v>
      </c>
      <c r="F6" s="4">
        <v>1</v>
      </c>
      <c r="G6" s="4">
        <v>24</v>
      </c>
      <c r="H6" s="4">
        <v>4</v>
      </c>
      <c r="I6" s="4">
        <v>9</v>
      </c>
      <c r="J6" s="4">
        <v>11</v>
      </c>
      <c r="K6" s="5">
        <v>26850</v>
      </c>
      <c r="L6" s="5">
        <v>300</v>
      </c>
      <c r="M6" s="5">
        <v>0</v>
      </c>
      <c r="N6" s="5">
        <v>0</v>
      </c>
    </row>
    <row r="7" spans="1:14" x14ac:dyDescent="0.2">
      <c r="A7" t="s">
        <v>55</v>
      </c>
      <c r="B7" s="11">
        <v>2009</v>
      </c>
      <c r="C7" s="4">
        <v>1</v>
      </c>
      <c r="D7" s="4">
        <v>53</v>
      </c>
      <c r="E7" s="4">
        <v>45</v>
      </c>
      <c r="F7" s="4">
        <v>5</v>
      </c>
      <c r="G7" s="4">
        <v>22</v>
      </c>
      <c r="H7" s="4">
        <v>5</v>
      </c>
      <c r="I7" s="4">
        <v>8</v>
      </c>
      <c r="J7" s="4">
        <v>9</v>
      </c>
      <c r="K7" s="5">
        <v>19455</v>
      </c>
      <c r="L7" s="5">
        <v>138</v>
      </c>
      <c r="M7" s="5">
        <v>98</v>
      </c>
      <c r="N7" s="5">
        <v>209</v>
      </c>
    </row>
    <row r="8" spans="1:14" x14ac:dyDescent="0.2">
      <c r="A8" t="s">
        <v>55</v>
      </c>
      <c r="B8" s="11">
        <v>2010</v>
      </c>
      <c r="C8" s="4">
        <v>2</v>
      </c>
      <c r="D8" s="4">
        <v>46</v>
      </c>
      <c r="E8" s="4">
        <v>101</v>
      </c>
      <c r="F8" s="4">
        <v>0</v>
      </c>
      <c r="G8" s="4">
        <v>35</v>
      </c>
      <c r="H8" s="4">
        <v>7</v>
      </c>
      <c r="I8" s="4">
        <v>4</v>
      </c>
      <c r="J8" s="4">
        <v>24</v>
      </c>
      <c r="K8" s="5">
        <v>22193</v>
      </c>
      <c r="L8" s="5">
        <v>131</v>
      </c>
      <c r="M8" s="5">
        <v>107</v>
      </c>
      <c r="N8" s="5">
        <v>230</v>
      </c>
    </row>
    <row r="9" spans="1:14" x14ac:dyDescent="0.2">
      <c r="A9" t="s">
        <v>55</v>
      </c>
      <c r="B9" s="11">
        <v>2011</v>
      </c>
      <c r="C9" s="4">
        <v>2</v>
      </c>
      <c r="D9" s="4">
        <v>71</v>
      </c>
      <c r="E9" s="4">
        <v>97</v>
      </c>
      <c r="F9" s="4">
        <v>26</v>
      </c>
      <c r="G9" s="4">
        <v>44</v>
      </c>
      <c r="H9" s="4">
        <v>7</v>
      </c>
      <c r="I9" s="4">
        <v>12</v>
      </c>
      <c r="J9" s="4">
        <v>25</v>
      </c>
      <c r="K9" s="5">
        <v>19967</v>
      </c>
      <c r="L9" s="5">
        <v>319</v>
      </c>
      <c r="M9" s="5">
        <v>145</v>
      </c>
      <c r="N9" s="5">
        <v>825</v>
      </c>
    </row>
    <row r="10" spans="1:14" x14ac:dyDescent="0.2">
      <c r="A10" t="s">
        <v>55</v>
      </c>
      <c r="B10" s="11">
        <v>2012</v>
      </c>
      <c r="C10" s="4">
        <v>2</v>
      </c>
      <c r="D10" s="4">
        <v>75</v>
      </c>
      <c r="E10" s="4">
        <v>93</v>
      </c>
      <c r="F10" s="4">
        <v>11</v>
      </c>
      <c r="G10" s="4">
        <v>49</v>
      </c>
      <c r="H10" s="4">
        <v>4</v>
      </c>
      <c r="I10" s="4">
        <v>16</v>
      </c>
      <c r="J10" s="4">
        <v>29</v>
      </c>
      <c r="K10" s="5">
        <v>44426</v>
      </c>
      <c r="L10" s="5">
        <v>252</v>
      </c>
      <c r="M10" s="5">
        <v>115</v>
      </c>
      <c r="N10" s="5">
        <v>5531</v>
      </c>
    </row>
    <row r="11" spans="1:14" x14ac:dyDescent="0.2">
      <c r="A11" t="s">
        <v>55</v>
      </c>
      <c r="B11" s="11">
        <v>2013</v>
      </c>
      <c r="C11" s="4">
        <v>2</v>
      </c>
      <c r="D11" s="4">
        <v>128</v>
      </c>
      <c r="E11" s="4">
        <v>77</v>
      </c>
      <c r="F11" s="4">
        <v>51</v>
      </c>
      <c r="G11" s="4">
        <v>94</v>
      </c>
      <c r="H11" s="4">
        <v>29</v>
      </c>
      <c r="I11" s="4">
        <v>26</v>
      </c>
      <c r="J11" s="4">
        <v>39</v>
      </c>
      <c r="K11" s="5">
        <v>26440</v>
      </c>
      <c r="L11" s="5">
        <v>243</v>
      </c>
      <c r="M11" s="5">
        <v>100</v>
      </c>
      <c r="N11" s="5">
        <v>243</v>
      </c>
    </row>
    <row r="12" spans="1:14" x14ac:dyDescent="0.2">
      <c r="A12" t="s">
        <v>55</v>
      </c>
      <c r="B12" s="11">
        <v>2014</v>
      </c>
      <c r="C12" s="4">
        <v>2</v>
      </c>
      <c r="D12" s="4">
        <v>173</v>
      </c>
      <c r="E12" s="4">
        <v>90</v>
      </c>
      <c r="F12" s="4">
        <v>8</v>
      </c>
      <c r="G12" s="4">
        <v>118</v>
      </c>
      <c r="H12" s="4">
        <v>39</v>
      </c>
      <c r="I12" s="4">
        <v>35</v>
      </c>
      <c r="J12" s="4">
        <v>44</v>
      </c>
      <c r="K12" s="5">
        <v>34772</v>
      </c>
      <c r="L12" s="5">
        <v>452</v>
      </c>
      <c r="M12" s="5">
        <v>21</v>
      </c>
      <c r="N12" s="5">
        <v>552</v>
      </c>
    </row>
    <row r="13" spans="1:14" x14ac:dyDescent="0.2">
      <c r="A13" t="s">
        <v>55</v>
      </c>
      <c r="B13" s="11">
        <v>2015</v>
      </c>
      <c r="C13" s="4">
        <v>2</v>
      </c>
      <c r="D13" s="4">
        <v>132</v>
      </c>
      <c r="E13" s="4">
        <v>98</v>
      </c>
      <c r="F13" s="4">
        <v>16</v>
      </c>
      <c r="G13" s="4">
        <v>111</v>
      </c>
      <c r="H13" s="4">
        <v>35</v>
      </c>
      <c r="I13" s="4">
        <v>35</v>
      </c>
      <c r="J13" s="4">
        <v>41</v>
      </c>
      <c r="K13" s="5">
        <v>34234</v>
      </c>
      <c r="L13" s="5">
        <v>0</v>
      </c>
      <c r="M13" s="5">
        <v>0</v>
      </c>
      <c r="N13" s="5">
        <v>428</v>
      </c>
    </row>
    <row r="14" spans="1:14" x14ac:dyDescent="0.2">
      <c r="A14" t="s">
        <v>55</v>
      </c>
      <c r="B14" s="11">
        <v>2016</v>
      </c>
      <c r="C14" s="4">
        <v>2</v>
      </c>
      <c r="D14" s="4">
        <v>149</v>
      </c>
      <c r="E14" s="4">
        <v>105</v>
      </c>
      <c r="F14" s="4">
        <v>17</v>
      </c>
      <c r="G14" s="4">
        <v>107</v>
      </c>
      <c r="H14" s="4">
        <v>34</v>
      </c>
      <c r="I14" s="4">
        <v>37</v>
      </c>
      <c r="J14" s="4">
        <v>36</v>
      </c>
      <c r="K14" s="5">
        <v>43646</v>
      </c>
      <c r="L14" s="5">
        <v>420</v>
      </c>
      <c r="M14" s="5">
        <v>417</v>
      </c>
      <c r="N14" s="5">
        <v>353</v>
      </c>
    </row>
    <row r="15" spans="1:14" x14ac:dyDescent="0.2">
      <c r="A15" t="s">
        <v>55</v>
      </c>
      <c r="B15" s="11">
        <v>2017</v>
      </c>
      <c r="C15" s="4">
        <v>2</v>
      </c>
      <c r="D15" s="4">
        <v>153</v>
      </c>
      <c r="E15" s="4">
        <v>115</v>
      </c>
      <c r="F15" s="4">
        <v>8</v>
      </c>
      <c r="G15" s="4">
        <v>111</v>
      </c>
      <c r="H15" s="4">
        <v>17</v>
      </c>
      <c r="I15" s="4">
        <v>31</v>
      </c>
      <c r="J15" s="4">
        <v>63</v>
      </c>
      <c r="K15" s="5">
        <v>41662</v>
      </c>
      <c r="L15" s="5">
        <v>987</v>
      </c>
      <c r="M15" s="5">
        <v>475</v>
      </c>
      <c r="N15" s="5">
        <v>617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146</v>
      </c>
      <c r="K17" s="8">
        <f>SUM(K5:K15)</f>
        <v>340207</v>
      </c>
      <c r="L17" s="8">
        <f>SUM(L5:L15)</f>
        <v>3323</v>
      </c>
      <c r="M17" s="8">
        <f>SUM(M5:M15)</f>
        <v>1537</v>
      </c>
      <c r="N17" s="8">
        <f>SUM(N5:N15)</f>
        <v>9114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1</v>
      </c>
      <c r="D20" s="4"/>
      <c r="E20" s="4"/>
      <c r="F20" s="9">
        <f>IF(C5=0,"",IF(C5="","",(F5/C5)))</f>
        <v>3</v>
      </c>
      <c r="G20" s="28">
        <f>IF(E5=0,"",IF(E5="","",(G5/E5)))</f>
        <v>0.44444444444444442</v>
      </c>
      <c r="H20" s="28">
        <f>IF(G5=0,"",IF(G5="","",(H5/G5)))</f>
        <v>0.16666666666666666</v>
      </c>
      <c r="I20" s="28">
        <f>IF(G5=0,"",IF(G5="","",(I5/G5)))</f>
        <v>0.41666666666666669</v>
      </c>
      <c r="J20" s="28">
        <f>IF(G5=0,"",IF(G5="","",(J5/G5)))</f>
        <v>0.41666666666666669</v>
      </c>
      <c r="K20" s="5"/>
      <c r="L20" s="10">
        <f>IF(K5=0,"",IF(K5="","",(L5/K5)))</f>
        <v>3.0494691664784278E-3</v>
      </c>
      <c r="M20" s="10">
        <f>IF(K5=0,"",IF(K5="","",(M5/K5)))</f>
        <v>2.2212182817558917E-3</v>
      </c>
      <c r="N20" s="10">
        <f>IF(K5=0,"",IF(K5="","",(N5/K5)))</f>
        <v>4.7436187034108875E-3</v>
      </c>
    </row>
    <row r="21" spans="2:14" x14ac:dyDescent="0.2">
      <c r="B21" s="11">
        <f>B6</f>
        <v>2008</v>
      </c>
      <c r="C21" s="4">
        <f>C6</f>
        <v>1</v>
      </c>
      <c r="D21" s="10">
        <f>IF(D5=0,"",IF(D5="","",((D6-D5)/D5)))</f>
        <v>0</v>
      </c>
      <c r="E21" s="10">
        <f>IF(E5=0,"",IF(E5="","",((E6-E5)/E5)))</f>
        <v>0.1111111111111111</v>
      </c>
      <c r="F21" s="9">
        <f>IF(C6=0,"",IF(C6="","",(F6/C6)))</f>
        <v>1</v>
      </c>
      <c r="G21" s="28">
        <f>IF(E6=0,"",IF(E6="","",(G6/E6)))</f>
        <v>0.4</v>
      </c>
      <c r="H21" s="28">
        <f>IF(G6=0,"",IF(G6="","",(H6/G6)))</f>
        <v>0.16666666666666666</v>
      </c>
      <c r="I21" s="28">
        <f>IF(G6=0,"",IF(G6="","",(I6/G6)))</f>
        <v>0.375</v>
      </c>
      <c r="J21" s="28">
        <f>IF(G6=0,"",IF(G6="","",(J6/G6)))</f>
        <v>0.45833333333333331</v>
      </c>
      <c r="K21" s="28">
        <f>IF(K5=0,"",IF(K5="","",(K6-K5)/K5))</f>
        <v>1.0842557036367743E-2</v>
      </c>
      <c r="L21" s="10">
        <f>IF(K6=0,"",IF(K6="","",(L6/K6)))</f>
        <v>1.11731843575419E-2</v>
      </c>
      <c r="M21" s="10">
        <f>IF(K6=0,"",IF(K6="","",(M6/K6)))</f>
        <v>0</v>
      </c>
      <c r="N21" s="10">
        <f>IF(K6=0,"",IF(K6="","",(N6/K6)))</f>
        <v>0</v>
      </c>
    </row>
    <row r="22" spans="2:14" x14ac:dyDescent="0.2">
      <c r="B22" s="11">
        <f t="shared" ref="B22:C22" si="0">B7</f>
        <v>2009</v>
      </c>
      <c r="C22" s="4">
        <f t="shared" si="0"/>
        <v>1</v>
      </c>
      <c r="D22" s="10">
        <f>IF(D6=0,"",IF(D6="","",((D7-D6)/D6)))</f>
        <v>0.06</v>
      </c>
      <c r="E22" s="10">
        <f>IF(E6=0,"",IF(E6="","",((E7-E6)/E6)))</f>
        <v>-0.25</v>
      </c>
      <c r="F22" s="9">
        <f>IF(C7=0,"",IF(C7="","",(F7/C7)))</f>
        <v>5</v>
      </c>
      <c r="G22" s="28">
        <f>IF(E7=0,"",IF(E7="","",(G7/E7)))</f>
        <v>0.48888888888888887</v>
      </c>
      <c r="H22" s="28">
        <f>IF(G7=0,"",IF(G7="","",(H7/G7)))</f>
        <v>0.22727272727272727</v>
      </c>
      <c r="I22" s="28">
        <f>IF(G7=0,"",IF(G7="","",(I7/G7)))</f>
        <v>0.36363636363636365</v>
      </c>
      <c r="J22" s="28">
        <f>IF(G7=0,"",IF(G7="","",(J7/G7)))</f>
        <v>0.40909090909090912</v>
      </c>
      <c r="K22" s="28">
        <f>IF(K6=0,"",IF(K6="","",(K7-K6)/K6))</f>
        <v>-0.27541899441340784</v>
      </c>
      <c r="L22" s="10">
        <f>IF(K7=0,"",IF(K7="","",(L7/K7)))</f>
        <v>7.0932922127987666E-3</v>
      </c>
      <c r="M22" s="10">
        <f>IF(K7=0,"",IF(K7="","",(M7/K7)))</f>
        <v>5.0372654844512976E-3</v>
      </c>
      <c r="N22" s="10">
        <f>IF(K7=0,"",IF(K7="","",(N7/K7)))</f>
        <v>1.0742739655615523E-2</v>
      </c>
    </row>
    <row r="23" spans="2:14" x14ac:dyDescent="0.2">
      <c r="B23" s="11">
        <f t="shared" ref="B23:C23" si="1">B8</f>
        <v>2010</v>
      </c>
      <c r="C23" s="4">
        <f t="shared" si="1"/>
        <v>2</v>
      </c>
      <c r="D23" s="10">
        <f t="shared" ref="D23:E23" si="2">IF(D7=0,"",IF(D7="","",((D8-D7)/D7)))</f>
        <v>-0.13207547169811321</v>
      </c>
      <c r="E23" s="10">
        <f t="shared" si="2"/>
        <v>1.2444444444444445</v>
      </c>
      <c r="F23" s="9">
        <f>IF(C8=0,"",IF(C8="","",(F8/C8)))</f>
        <v>0</v>
      </c>
      <c r="G23" s="28">
        <f>IF(E8=0,"",IF(E8="","",(G8/E8)))</f>
        <v>0.34653465346534651</v>
      </c>
      <c r="H23" s="28">
        <f>IF(G8=0,"",IF(G8="","",(H8/G8)))</f>
        <v>0.2</v>
      </c>
      <c r="I23" s="28">
        <f>IF(G8=0,"",IF(G8="","",(I8/G8)))</f>
        <v>0.11428571428571428</v>
      </c>
      <c r="J23" s="28">
        <f>IF(G8=0,"",IF(G8="","",(J8/G8)))</f>
        <v>0.68571428571428572</v>
      </c>
      <c r="K23" s="28">
        <f>IF(K7=0,"",IF(K7="","",(K8-K7)/K7))</f>
        <v>0.14073502955538422</v>
      </c>
      <c r="L23" s="10">
        <f>IF(K8=0,"",IF(K8="","",(L8/K8)))</f>
        <v>5.9027621322038483E-3</v>
      </c>
      <c r="M23" s="10">
        <f>IF(K8=0,"",IF(K8="","",(M8/K8)))</f>
        <v>4.8213400621817688E-3</v>
      </c>
      <c r="N23" s="10">
        <f>IF(K8=0,"",IF(K8="","",(N8/K8)))</f>
        <v>1.0363628171044924E-2</v>
      </c>
    </row>
    <row r="24" spans="2:14" x14ac:dyDescent="0.2">
      <c r="B24" s="11">
        <f t="shared" ref="B24:C24" si="3">B9</f>
        <v>2011</v>
      </c>
      <c r="C24" s="4">
        <f t="shared" si="3"/>
        <v>2</v>
      </c>
      <c r="D24" s="10">
        <f t="shared" ref="D24:E24" si="4">IF(D8=0,"",IF(D8="","",((D9-D8)/D8)))</f>
        <v>0.54347826086956519</v>
      </c>
      <c r="E24" s="10">
        <f t="shared" si="4"/>
        <v>-3.9603960396039604E-2</v>
      </c>
      <c r="F24" s="9">
        <f>IF(C9=0,"",IF(C9="","",(F9/C9)))</f>
        <v>13</v>
      </c>
      <c r="G24" s="28">
        <f>IF(E9=0,"",IF(E9="","",(G9/E9)))</f>
        <v>0.45360824742268041</v>
      </c>
      <c r="H24" s="28">
        <f>IF(G9=0,"",IF(G9="","",(H9/G9)))</f>
        <v>0.15909090909090909</v>
      </c>
      <c r="I24" s="28">
        <f>IF(G9=0,"",IF(G9="","",(I9/G9)))</f>
        <v>0.27272727272727271</v>
      </c>
      <c r="J24" s="28">
        <f>IF(G9=0,"",IF(G9="","",(J9/G9)))</f>
        <v>0.56818181818181823</v>
      </c>
      <c r="K24" s="28">
        <f>IF(K8=0,"",IF(K8="","",(K9-K8)/K8))</f>
        <v>-0.10030189699454783</v>
      </c>
      <c r="L24" s="10">
        <f>IF(K9=0,"",IF(K9="","",(L9/K9)))</f>
        <v>1.597636099564281E-2</v>
      </c>
      <c r="M24" s="10">
        <f>IF(K9=0,"",IF(K9="","",(M9/K9)))</f>
        <v>7.2619822707467325E-3</v>
      </c>
      <c r="N24" s="10">
        <f>IF(K9=0,"",IF(K9="","",(N9/K9)))</f>
        <v>4.1318174988731408E-2</v>
      </c>
    </row>
    <row r="25" spans="2:14" x14ac:dyDescent="0.2">
      <c r="B25" s="11">
        <f t="shared" ref="B25:C30" si="5">B10</f>
        <v>2012</v>
      </c>
      <c r="C25" s="4">
        <f t="shared" si="5"/>
        <v>2</v>
      </c>
      <c r="D25" s="10">
        <f t="shared" ref="D25:E25" si="6">IF(D9=0,"",IF(D9="","",((D10-D9)/D9)))</f>
        <v>5.6338028169014086E-2</v>
      </c>
      <c r="E25" s="10">
        <f t="shared" si="6"/>
        <v>-4.1237113402061855E-2</v>
      </c>
      <c r="F25" s="9">
        <f t="shared" ref="F25:F30" si="7">IF(C10=0,"",IF(C10="","",(F10/C10)))</f>
        <v>5.5</v>
      </c>
      <c r="G25" s="28">
        <f t="shared" ref="G25:G30" si="8">IF(E10=0,"",IF(E10="","",(G10/E10)))</f>
        <v>0.5268817204301075</v>
      </c>
      <c r="H25" s="28">
        <f t="shared" ref="H25:H30" si="9">IF(G10=0,"",IF(G10="","",(H10/G10)))</f>
        <v>8.1632653061224483E-2</v>
      </c>
      <c r="I25" s="28">
        <f t="shared" ref="I25:I30" si="10">IF(G10=0,"",IF(G10="","",(I10/G10)))</f>
        <v>0.32653061224489793</v>
      </c>
      <c r="J25" s="28">
        <f t="shared" ref="J25:J30" si="11">IF(G10=0,"",IF(G10="","",(J10/G10)))</f>
        <v>0.59183673469387754</v>
      </c>
      <c r="K25" s="28">
        <f>IF(K9=0,"",IF(K9="","",(K10-K9)/K9))</f>
        <v>1.2249712024840989</v>
      </c>
      <c r="L25" s="10">
        <f t="shared" ref="L25:L30" si="12">IF(K10=0,"",IF(K10="","",(L10/K10)))</f>
        <v>5.672354026921172E-3</v>
      </c>
      <c r="M25" s="10">
        <f t="shared" ref="M25:M30" si="13">IF(K10=0,"",IF(K10="","",(M10/K10)))</f>
        <v>2.5885742583172016E-3</v>
      </c>
      <c r="N25" s="10">
        <f t="shared" ref="N25:N30" si="14">IF(K10=0,"",IF(K10="","",(N10/K10)))</f>
        <v>0.12449916715436907</v>
      </c>
    </row>
    <row r="26" spans="2:14" x14ac:dyDescent="0.2">
      <c r="B26" s="11">
        <f t="shared" si="5"/>
        <v>2013</v>
      </c>
      <c r="C26" s="4">
        <f t="shared" si="5"/>
        <v>2</v>
      </c>
      <c r="D26" s="10">
        <f t="shared" ref="D26:E30" si="15">IF(D10=0,"",IF(D10="","",((D11-D10)/D10)))</f>
        <v>0.70666666666666667</v>
      </c>
      <c r="E26" s="10">
        <f t="shared" si="15"/>
        <v>-0.17204301075268819</v>
      </c>
      <c r="F26" s="9">
        <f t="shared" si="7"/>
        <v>25.5</v>
      </c>
      <c r="G26" s="28">
        <f t="shared" si="8"/>
        <v>1.2207792207792207</v>
      </c>
      <c r="H26" s="28">
        <f t="shared" si="9"/>
        <v>0.30851063829787234</v>
      </c>
      <c r="I26" s="28">
        <f t="shared" si="10"/>
        <v>0.27659574468085107</v>
      </c>
      <c r="J26" s="28">
        <f t="shared" si="11"/>
        <v>0.41489361702127658</v>
      </c>
      <c r="K26" s="28">
        <f t="shared" ref="K26:K30" si="16">IF(K10=0,"",IF(K10="","",(K11-K10)/K10))</f>
        <v>-0.40485301400081036</v>
      </c>
      <c r="L26" s="10">
        <f t="shared" si="12"/>
        <v>9.1906202723146743E-3</v>
      </c>
      <c r="M26" s="10">
        <f t="shared" si="13"/>
        <v>3.7821482602118004E-3</v>
      </c>
      <c r="N26" s="10">
        <f t="shared" si="14"/>
        <v>9.1906202723146743E-3</v>
      </c>
    </row>
    <row r="27" spans="2:14" x14ac:dyDescent="0.2">
      <c r="B27" s="11">
        <f t="shared" si="5"/>
        <v>2014</v>
      </c>
      <c r="C27" s="4">
        <f t="shared" si="5"/>
        <v>2</v>
      </c>
      <c r="D27" s="10">
        <f t="shared" si="15"/>
        <v>0.3515625</v>
      </c>
      <c r="E27" s="10">
        <f t="shared" si="15"/>
        <v>0.16883116883116883</v>
      </c>
      <c r="F27" s="9">
        <f t="shared" si="7"/>
        <v>4</v>
      </c>
      <c r="G27" s="28">
        <f t="shared" si="8"/>
        <v>1.3111111111111111</v>
      </c>
      <c r="H27" s="28">
        <f t="shared" si="9"/>
        <v>0.33050847457627119</v>
      </c>
      <c r="I27" s="28">
        <f t="shared" si="10"/>
        <v>0.29661016949152541</v>
      </c>
      <c r="J27" s="28">
        <f t="shared" si="11"/>
        <v>0.3728813559322034</v>
      </c>
      <c r="K27" s="28">
        <f t="shared" si="16"/>
        <v>0.31512859304084723</v>
      </c>
      <c r="L27" s="10">
        <f t="shared" si="12"/>
        <v>1.2998964684228689E-2</v>
      </c>
      <c r="M27" s="10">
        <f t="shared" si="13"/>
        <v>6.0393419993097898E-4</v>
      </c>
      <c r="N27" s="10">
        <f t="shared" si="14"/>
        <v>1.587484182675716E-2</v>
      </c>
    </row>
    <row r="28" spans="2:14" x14ac:dyDescent="0.2">
      <c r="B28" s="11">
        <f t="shared" si="5"/>
        <v>2015</v>
      </c>
      <c r="C28" s="4">
        <f t="shared" si="5"/>
        <v>2</v>
      </c>
      <c r="D28" s="10">
        <f t="shared" si="15"/>
        <v>-0.23699421965317918</v>
      </c>
      <c r="E28" s="10">
        <f t="shared" si="15"/>
        <v>8.8888888888888892E-2</v>
      </c>
      <c r="F28" s="9">
        <f t="shared" si="7"/>
        <v>8</v>
      </c>
      <c r="G28" s="28">
        <f t="shared" si="8"/>
        <v>1.1326530612244898</v>
      </c>
      <c r="H28" s="28">
        <f t="shared" si="9"/>
        <v>0.31531531531531531</v>
      </c>
      <c r="I28" s="28">
        <f t="shared" si="10"/>
        <v>0.31531531531531531</v>
      </c>
      <c r="J28" s="28">
        <f t="shared" si="11"/>
        <v>0.36936936936936937</v>
      </c>
      <c r="K28" s="28">
        <f t="shared" si="16"/>
        <v>-1.5472219026803175E-2</v>
      </c>
      <c r="L28" s="10">
        <f t="shared" si="12"/>
        <v>0</v>
      </c>
      <c r="M28" s="10">
        <f t="shared" si="13"/>
        <v>0</v>
      </c>
      <c r="N28" s="10">
        <f t="shared" si="14"/>
        <v>1.2502190804463399E-2</v>
      </c>
    </row>
    <row r="29" spans="2:14" x14ac:dyDescent="0.2">
      <c r="B29" s="11">
        <f t="shared" si="5"/>
        <v>2016</v>
      </c>
      <c r="C29" s="4">
        <f t="shared" si="5"/>
        <v>2</v>
      </c>
      <c r="D29" s="10">
        <f t="shared" si="15"/>
        <v>0.12878787878787878</v>
      </c>
      <c r="E29" s="10">
        <f t="shared" si="15"/>
        <v>7.1428571428571425E-2</v>
      </c>
      <c r="F29" s="9">
        <f t="shared" si="7"/>
        <v>8.5</v>
      </c>
      <c r="G29" s="28">
        <f t="shared" si="8"/>
        <v>1.019047619047619</v>
      </c>
      <c r="H29" s="28">
        <f t="shared" si="9"/>
        <v>0.31775700934579437</v>
      </c>
      <c r="I29" s="28">
        <f t="shared" si="10"/>
        <v>0.34579439252336447</v>
      </c>
      <c r="J29" s="28">
        <f t="shared" si="11"/>
        <v>0.3364485981308411</v>
      </c>
      <c r="K29" s="28">
        <f t="shared" si="16"/>
        <v>0.27493135479348019</v>
      </c>
      <c r="L29" s="10">
        <f t="shared" si="12"/>
        <v>9.6228749484488837E-3</v>
      </c>
      <c r="M29" s="10">
        <f t="shared" si="13"/>
        <v>9.5541401273885346E-3</v>
      </c>
      <c r="N29" s="10">
        <f t="shared" si="14"/>
        <v>8.0877972781010863E-3</v>
      </c>
    </row>
    <row r="30" spans="2:14" x14ac:dyDescent="0.2">
      <c r="B30" s="11">
        <f t="shared" si="5"/>
        <v>2017</v>
      </c>
      <c r="C30" s="4">
        <f t="shared" si="5"/>
        <v>2</v>
      </c>
      <c r="D30" s="10">
        <f t="shared" si="15"/>
        <v>2.6845637583892617E-2</v>
      </c>
      <c r="E30" s="10">
        <f t="shared" si="15"/>
        <v>9.5238095238095233E-2</v>
      </c>
      <c r="F30" s="9">
        <f t="shared" si="7"/>
        <v>4</v>
      </c>
      <c r="G30" s="28">
        <f t="shared" si="8"/>
        <v>0.9652173913043478</v>
      </c>
      <c r="H30" s="28">
        <f t="shared" si="9"/>
        <v>0.15315315315315314</v>
      </c>
      <c r="I30" s="28">
        <f t="shared" si="10"/>
        <v>0.27927927927927926</v>
      </c>
      <c r="J30" s="28">
        <f t="shared" si="11"/>
        <v>0.56756756756756754</v>
      </c>
      <c r="K30" s="28">
        <f t="shared" si="16"/>
        <v>-4.545662832791092E-2</v>
      </c>
      <c r="L30" s="10">
        <f t="shared" si="12"/>
        <v>2.3690653353175557E-2</v>
      </c>
      <c r="M30" s="10">
        <f t="shared" si="13"/>
        <v>1.1401276943017617E-2</v>
      </c>
      <c r="N30" s="10">
        <f t="shared" si="14"/>
        <v>1.4809658681772359E-2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3.140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7.5703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118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B5" s="11">
        <v>2007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 x14ac:dyDescent="0.2">
      <c r="B6" s="11">
        <v>2008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 x14ac:dyDescent="0.2">
      <c r="B7" s="11">
        <v>2009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 x14ac:dyDescent="0.2">
      <c r="B8" s="11">
        <v>2010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 x14ac:dyDescent="0.2">
      <c r="B9" s="11">
        <v>2011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 x14ac:dyDescent="0.2">
      <c r="B10" s="11">
        <v>2012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 x14ac:dyDescent="0.2">
      <c r="B11" s="11">
        <v>2013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 x14ac:dyDescent="0.2">
      <c r="B12" s="11">
        <v>2014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 x14ac:dyDescent="0.2">
      <c r="B13" s="11">
        <v>2015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</row>
    <row r="14" spans="1:14" x14ac:dyDescent="0.2">
      <c r="A14" t="s">
        <v>116</v>
      </c>
      <c r="B14" s="11">
        <v>2016</v>
      </c>
      <c r="C14" s="4">
        <v>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">
      <c r="A15" t="s">
        <v>116</v>
      </c>
      <c r="B15" s="11">
        <v>2017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0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0</v>
      </c>
      <c r="D20" s="4"/>
      <c r="E20" s="4"/>
      <c r="F20" s="9" t="str">
        <f>IF(C5=0,"",IF(C5="","",(F5/C5)))</f>
        <v/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 x14ac:dyDescent="0.2">
      <c r="B21" s="11">
        <f>B6</f>
        <v>2008</v>
      </c>
      <c r="C21" s="4">
        <f>C6</f>
        <v>0</v>
      </c>
      <c r="D21" s="10" t="str">
        <f>IF(D5=0,"",IF(D5="","",((D6-D5)/D5)))</f>
        <v/>
      </c>
      <c r="E21" s="10" t="str">
        <f>IF(E5=0,"",IF(E5="","",((E6-E5)/E5)))</f>
        <v/>
      </c>
      <c r="F21" s="9" t="str">
        <f>IF(C6=0,"",IF(C6="","",(F6/C6)))</f>
        <v/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>B7</f>
        <v>2009</v>
      </c>
      <c r="C22" s="4">
        <f>C7</f>
        <v>0</v>
      </c>
      <c r="D22" s="10" t="str">
        <f>IF(D6=0,"",IF(D6="","",((D7-D6)/D6)))</f>
        <v/>
      </c>
      <c r="E22" s="10" t="str">
        <f>IF(E6=0,"",IF(E6="","",((E7-E6)/E6)))</f>
        <v/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 x14ac:dyDescent="0.2">
      <c r="B23" s="11">
        <f>B8</f>
        <v>2010</v>
      </c>
      <c r="C23" s="4">
        <f>C8</f>
        <v>0</v>
      </c>
      <c r="D23" s="10" t="str">
        <f>IF(D7=0,"",IF(D7="","",((D8-D7)/D7)))</f>
        <v/>
      </c>
      <c r="E23" s="10" t="str">
        <f>IF(E7=0,"",IF(E7="","",((E8-E7)/E7)))</f>
        <v/>
      </c>
      <c r="F23" s="9" t="str">
        <f>IF(C8=0,"",IF(C8="","",(F8/C8)))</f>
        <v/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>B9</f>
        <v>2011</v>
      </c>
      <c r="C24" s="4">
        <f>C9</f>
        <v>0</v>
      </c>
      <c r="D24" s="10" t="str">
        <f>IF(D8=0,"",IF(D8="","",((D9-D8)/D8)))</f>
        <v/>
      </c>
      <c r="E24" s="10" t="str">
        <f>IF(E8=0,"",IF(E8="","",((E9-E8)/E8)))</f>
        <v/>
      </c>
      <c r="F24" s="9" t="str">
        <f>IF(C9=0,"",IF(C9="","",(F9/C9)))</f>
        <v/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 x14ac:dyDescent="0.2">
      <c r="B25" s="11">
        <f>B10</f>
        <v>2012</v>
      </c>
      <c r="C25" s="4">
        <f>C10</f>
        <v>0</v>
      </c>
      <c r="D25" s="10" t="str">
        <f>IF(D9=0,"",IF(D9="","",((D10-D9)/D9)))</f>
        <v/>
      </c>
      <c r="E25" s="10" t="str">
        <f>IF(E9=0,"",IF(E9="","",((E10-E9)/E9)))</f>
        <v/>
      </c>
      <c r="F25" s="9" t="str">
        <f>IF(C10=0,"",IF(C10="","",(F10/C10)))</f>
        <v/>
      </c>
      <c r="G25" s="28" t="str">
        <f>IF(E10=0,"",IF(E10="","",(G10/E10)))</f>
        <v/>
      </c>
      <c r="H25" s="28" t="str">
        <f>IF(G10=0,"",IF(G10="","",(H10/G10)))</f>
        <v/>
      </c>
      <c r="I25" s="28" t="str">
        <f>IF(G10=0,"",IF(G10="","",(I10/G10)))</f>
        <v/>
      </c>
      <c r="J25" s="28" t="str">
        <f>IF(G10=0,"",IF(G10="","",(J10/G10)))</f>
        <v/>
      </c>
      <c r="K25" s="28" t="str">
        <f>IF(K9=0,"",IF(K9="","",(K10-K9)/K9))</f>
        <v/>
      </c>
      <c r="L25" s="10" t="str">
        <f>IF(K10=0,"",IF(K10="","",(L10/K10)))</f>
        <v/>
      </c>
      <c r="M25" s="10" t="str">
        <f>IF(K10=0,"",IF(K10="","",(M10/K10)))</f>
        <v/>
      </c>
      <c r="N25" s="10" t="str">
        <f>IF(K10=0,"",IF(K10="","",(N10/K10)))</f>
        <v/>
      </c>
    </row>
    <row r="26" spans="2:14" x14ac:dyDescent="0.2">
      <c r="B26" s="11">
        <f>B11</f>
        <v>2013</v>
      </c>
      <c r="C26" s="4">
        <f>C11</f>
        <v>0</v>
      </c>
      <c r="D26" s="10" t="str">
        <f>IF(D10=0,"",IF(D10="","",((D11-D10)/D10)))</f>
        <v/>
      </c>
      <c r="E26" s="10" t="str">
        <f>IF(E10=0,"",IF(E10="","",((E11-E10)/E10)))</f>
        <v/>
      </c>
      <c r="F26" s="9" t="str">
        <f>IF(C11=0,"",IF(C11="","",(F11/C11)))</f>
        <v/>
      </c>
      <c r="G26" s="28" t="str">
        <f>IF(E11=0,"",IF(E11="","",(G11/E11)))</f>
        <v/>
      </c>
      <c r="H26" s="28" t="str">
        <f>IF(G11=0,"",IF(G11="","",(H11/G11)))</f>
        <v/>
      </c>
      <c r="I26" s="28" t="str">
        <f>IF(G11=0,"",IF(G11="","",(I11/G11)))</f>
        <v/>
      </c>
      <c r="J26" s="28" t="str">
        <f>IF(G11=0,"",IF(G11="","",(J11/G11)))</f>
        <v/>
      </c>
      <c r="K26" s="28" t="str">
        <f>IF(K10=0,"",IF(K10="","",(K11-K10)/K10))</f>
        <v/>
      </c>
      <c r="L26" s="10" t="str">
        <f>IF(K11=0,"",IF(K11="","",(L11/K11)))</f>
        <v/>
      </c>
      <c r="M26" s="10" t="str">
        <f>IF(K11=0,"",IF(K11="","",(M11/K11)))</f>
        <v/>
      </c>
      <c r="N26" s="10" t="str">
        <f>IF(K11=0,"",IF(K11="","",(N11/K11)))</f>
        <v/>
      </c>
    </row>
    <row r="27" spans="2:14" x14ac:dyDescent="0.2">
      <c r="B27" s="11">
        <f>B12</f>
        <v>2014</v>
      </c>
      <c r="C27" s="4">
        <f>C12</f>
        <v>0</v>
      </c>
      <c r="D27" s="10" t="str">
        <f>IF(D11=0,"",IF(D11="","",((D12-D11)/D11)))</f>
        <v/>
      </c>
      <c r="E27" s="10" t="str">
        <f>IF(E11=0,"",IF(E11="","",((E12-E11)/E11)))</f>
        <v/>
      </c>
      <c r="F27" s="9" t="str">
        <f>IF(C12=0,"",IF(C12="","",(F12/C12)))</f>
        <v/>
      </c>
      <c r="G27" s="28" t="str">
        <f>IF(E12=0,"",IF(E12="","",(G12/E12)))</f>
        <v/>
      </c>
      <c r="H27" s="28" t="str">
        <f>IF(G12=0,"",IF(G12="","",(H12/G12)))</f>
        <v/>
      </c>
      <c r="I27" s="28" t="str">
        <f>IF(G12=0,"",IF(G12="","",(I12/G12)))</f>
        <v/>
      </c>
      <c r="J27" s="28" t="str">
        <f>IF(G12=0,"",IF(G12="","",(J12/G12)))</f>
        <v/>
      </c>
      <c r="K27" s="28" t="str">
        <f>IF(K11=0,"",IF(K11="","",(K12-K11)/K11))</f>
        <v/>
      </c>
      <c r="L27" s="10" t="str">
        <f>IF(K12=0,"",IF(K12="","",(L12/K12)))</f>
        <v/>
      </c>
      <c r="M27" s="10" t="str">
        <f>IF(K12=0,"",IF(K12="","",(M12/K12)))</f>
        <v/>
      </c>
      <c r="N27" s="10" t="str">
        <f>IF(K12=0,"",IF(K12="","",(N12/K12)))</f>
        <v/>
      </c>
    </row>
    <row r="28" spans="2:14" x14ac:dyDescent="0.2">
      <c r="B28" s="11">
        <f>B13</f>
        <v>2015</v>
      </c>
      <c r="C28" s="4">
        <f>C13</f>
        <v>0</v>
      </c>
      <c r="D28" s="10" t="str">
        <f>IF(D12=0,"",IF(D12="","",((D13-D12)/D12)))</f>
        <v/>
      </c>
      <c r="E28" s="10" t="str">
        <f>IF(E12=0,"",IF(E12="","",((E13-E12)/E12)))</f>
        <v/>
      </c>
      <c r="F28" s="9" t="str">
        <f>IF(C13=0,"",IF(C13="","",(F13/C13)))</f>
        <v/>
      </c>
      <c r="G28" s="28" t="str">
        <f>IF(E13=0,"",IF(E13="","",(G13/E13)))</f>
        <v/>
      </c>
      <c r="H28" s="28" t="str">
        <f>IF(G13=0,"",IF(G13="","",(H13/G13)))</f>
        <v/>
      </c>
      <c r="I28" s="28" t="str">
        <f>IF(G13=0,"",IF(G13="","",(I13/G13)))</f>
        <v/>
      </c>
      <c r="J28" s="28" t="str">
        <f>IF(G13=0,"",IF(G13="","",(J13/G13)))</f>
        <v/>
      </c>
      <c r="K28" s="28" t="str">
        <f>IF(K12=0,"",IF(K12="","",(K13-K12)/K12))</f>
        <v/>
      </c>
      <c r="L28" s="10" t="str">
        <f>IF(K13=0,"",IF(K13="","",(L13/K13)))</f>
        <v/>
      </c>
      <c r="M28" s="10" t="str">
        <f>IF(K13=0,"",IF(K13="","",(M13/K13)))</f>
        <v/>
      </c>
      <c r="N28" s="10" t="str">
        <f>IF(K13=0,"",IF(K13="","",(N13/K13)))</f>
        <v/>
      </c>
    </row>
    <row r="29" spans="2:14" x14ac:dyDescent="0.2">
      <c r="B29" s="11">
        <f t="shared" ref="B29:C29" si="0">B14</f>
        <v>2016</v>
      </c>
      <c r="C29" s="4">
        <f t="shared" si="0"/>
        <v>1</v>
      </c>
      <c r="D29" s="10" t="str">
        <f>IF(D13=0,"",IF(D13="","",((D14-D13)/D13)))</f>
        <v/>
      </c>
      <c r="E29" s="10" t="str">
        <f>IF(E13=0,"",IF(E13="","",((E14-E13)/E13)))</f>
        <v/>
      </c>
      <c r="F29" s="9">
        <f t="shared" ref="F29" si="1">IF(C14=0,"",IF(C14="","",(F14/C14)))</f>
        <v>0</v>
      </c>
      <c r="G29" s="28" t="str">
        <f t="shared" ref="G29" si="2">IF(E14=0,"",IF(E14="","",(G14/E14)))</f>
        <v/>
      </c>
      <c r="H29" s="28" t="str">
        <f t="shared" ref="H29" si="3">IF(G14=0,"",IF(G14="","",(H14/G14)))</f>
        <v/>
      </c>
      <c r="I29" s="28" t="str">
        <f t="shared" ref="I29" si="4">IF(G14=0,"",IF(G14="","",(I14/G14)))</f>
        <v/>
      </c>
      <c r="J29" s="28" t="str">
        <f t="shared" ref="J29" si="5">IF(G14=0,"",IF(G14="","",(J14/G14)))</f>
        <v/>
      </c>
      <c r="K29" s="28" t="str">
        <f>IF(K13=0,"",IF(K13="","",(K14-K13)/K13))</f>
        <v/>
      </c>
      <c r="L29" s="10" t="str">
        <f t="shared" ref="L29" si="6">IF(K14=0,"",IF(K14="","",(L14/K14)))</f>
        <v/>
      </c>
      <c r="M29" s="10" t="str">
        <f t="shared" ref="M29" si="7">IF(K14=0,"",IF(K14="","",(M14/K14)))</f>
        <v/>
      </c>
      <c r="N29" s="10" t="str">
        <f t="shared" ref="N29" si="8">IF(K14=0,"",IF(K14="","",(N14/K14)))</f>
        <v/>
      </c>
    </row>
    <row r="30" spans="2:14" x14ac:dyDescent="0.2">
      <c r="B30" s="11">
        <f t="shared" ref="B30:C30" si="9">B15</f>
        <v>2017</v>
      </c>
      <c r="C30" s="4">
        <f t="shared" si="9"/>
        <v>1</v>
      </c>
      <c r="D30" s="10" t="str">
        <f t="shared" ref="D30:E30" si="10">IF(D14=0,"",IF(D14="","",((D15-D14)/D14)))</f>
        <v/>
      </c>
      <c r="E30" s="10" t="str">
        <f t="shared" si="10"/>
        <v/>
      </c>
      <c r="F30" s="9">
        <f t="shared" ref="F30" si="11">IF(C15=0,"",IF(C15="","",(F15/C15)))</f>
        <v>0</v>
      </c>
      <c r="G30" s="28" t="str">
        <f t="shared" ref="G30" si="12">IF(E15=0,"",IF(E15="","",(G15/E15)))</f>
        <v/>
      </c>
      <c r="H30" s="28" t="str">
        <f t="shared" ref="H30" si="13">IF(G15=0,"",IF(G15="","",(H15/G15)))</f>
        <v/>
      </c>
      <c r="I30" s="28" t="str">
        <f t="shared" ref="I30" si="14">IF(G15=0,"",IF(G15="","",(I15/G15)))</f>
        <v/>
      </c>
      <c r="J30" s="28" t="str">
        <f t="shared" ref="J30" si="15">IF(G15=0,"",IF(G15="","",(J15/G15)))</f>
        <v/>
      </c>
      <c r="K30" s="28" t="str">
        <f t="shared" ref="K30" si="16">IF(K14=0,"",IF(K14="","",(K15-K14)/K14))</f>
        <v/>
      </c>
      <c r="L30" s="10" t="str">
        <f t="shared" ref="L30" si="17">IF(K15=0,"",IF(K15="","",(L15/K15)))</f>
        <v/>
      </c>
      <c r="M30" s="10" t="str">
        <f t="shared" ref="M30" si="18">IF(K15=0,"",IF(K15="","",(M15/K15)))</f>
        <v/>
      </c>
      <c r="N30" s="10" t="str">
        <f t="shared" ref="N30" si="19">IF(K15=0,"",IF(K15="","",(N15/K15)))</f>
        <v/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6.855468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2.140625" bestFit="1" customWidth="1"/>
    <col min="12" max="13" width="10.140625" bestFit="1" customWidth="1"/>
    <col min="14" max="14" width="11.140625" bestFit="1" customWidth="1"/>
  </cols>
  <sheetData>
    <row r="1" spans="1:14" ht="23.25" x14ac:dyDescent="0.35">
      <c r="B1" s="36" t="s">
        <v>104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s="31" t="s">
        <v>56</v>
      </c>
      <c r="B5" s="11">
        <v>2007</v>
      </c>
      <c r="C5" s="4">
        <v>130</v>
      </c>
      <c r="D5" s="4">
        <v>16079</v>
      </c>
      <c r="E5" s="4">
        <v>13227</v>
      </c>
      <c r="F5" s="4">
        <v>1167</v>
      </c>
      <c r="G5" s="4">
        <v>8483</v>
      </c>
      <c r="H5" s="4">
        <v>2660</v>
      </c>
      <c r="I5" s="4">
        <v>1559</v>
      </c>
      <c r="J5" s="4">
        <v>4264</v>
      </c>
      <c r="K5" s="5">
        <v>19784923</v>
      </c>
      <c r="L5" s="5">
        <v>913027</v>
      </c>
      <c r="M5" s="5">
        <v>439765</v>
      </c>
      <c r="N5" s="5">
        <v>2610225</v>
      </c>
    </row>
    <row r="6" spans="1:14" x14ac:dyDescent="0.2">
      <c r="A6" s="31" t="s">
        <v>56</v>
      </c>
      <c r="B6" s="11">
        <v>2008</v>
      </c>
      <c r="C6" s="4">
        <v>131</v>
      </c>
      <c r="D6" s="4">
        <v>16221</v>
      </c>
      <c r="E6" s="4">
        <v>12982</v>
      </c>
      <c r="F6" s="4">
        <v>1031</v>
      </c>
      <c r="G6" s="4">
        <v>8243</v>
      </c>
      <c r="H6" s="4">
        <v>2624</v>
      </c>
      <c r="I6" s="4">
        <v>1560</v>
      </c>
      <c r="J6" s="4">
        <v>4059</v>
      </c>
      <c r="K6" s="5">
        <v>22169398</v>
      </c>
      <c r="L6" s="5">
        <v>762824</v>
      </c>
      <c r="M6" s="5">
        <v>396164</v>
      </c>
      <c r="N6" s="5">
        <v>2877879</v>
      </c>
    </row>
    <row r="7" spans="1:14" x14ac:dyDescent="0.2">
      <c r="A7" s="31" t="s">
        <v>56</v>
      </c>
      <c r="B7" s="11">
        <v>2009</v>
      </c>
      <c r="C7" s="4">
        <v>135</v>
      </c>
      <c r="D7" s="4">
        <v>16761</v>
      </c>
      <c r="E7" s="4">
        <v>13323</v>
      </c>
      <c r="F7" s="4">
        <v>1286</v>
      </c>
      <c r="G7" s="4">
        <v>8325</v>
      </c>
      <c r="H7" s="4">
        <v>2551</v>
      </c>
      <c r="I7" s="4">
        <v>1398</v>
      </c>
      <c r="J7" s="4">
        <v>4376</v>
      </c>
      <c r="K7" s="5">
        <v>19552224</v>
      </c>
      <c r="L7" s="5">
        <v>799327</v>
      </c>
      <c r="M7" s="5">
        <v>337549</v>
      </c>
      <c r="N7" s="5">
        <v>2818403</v>
      </c>
    </row>
    <row r="8" spans="1:14" x14ac:dyDescent="0.2">
      <c r="A8" s="31" t="s">
        <v>56</v>
      </c>
      <c r="B8" s="11">
        <v>2010</v>
      </c>
      <c r="C8" s="4">
        <v>139</v>
      </c>
      <c r="D8" s="4">
        <v>17162</v>
      </c>
      <c r="E8" s="4">
        <v>14303</v>
      </c>
      <c r="F8" s="4">
        <v>1148</v>
      </c>
      <c r="G8" s="4">
        <v>10835</v>
      </c>
      <c r="H8" s="4">
        <v>3124</v>
      </c>
      <c r="I8" s="4">
        <v>1782</v>
      </c>
      <c r="J8" s="4">
        <v>5929</v>
      </c>
      <c r="K8" s="5">
        <v>20677240</v>
      </c>
      <c r="L8" s="5">
        <v>824849</v>
      </c>
      <c r="M8" s="5">
        <v>315458</v>
      </c>
      <c r="N8" s="5">
        <v>1695283</v>
      </c>
    </row>
    <row r="9" spans="1:14" x14ac:dyDescent="0.2">
      <c r="A9" s="31" t="s">
        <v>56</v>
      </c>
      <c r="B9" s="11">
        <v>2011</v>
      </c>
      <c r="C9" s="4">
        <v>140</v>
      </c>
      <c r="D9" s="4">
        <v>17273</v>
      </c>
      <c r="E9" s="4">
        <v>13902</v>
      </c>
      <c r="F9" s="4">
        <v>1030</v>
      </c>
      <c r="G9" s="4">
        <v>11379</v>
      </c>
      <c r="H9" s="4">
        <v>3156</v>
      </c>
      <c r="I9" s="4">
        <v>1839</v>
      </c>
      <c r="J9" s="4">
        <v>6384</v>
      </c>
      <c r="K9" s="5">
        <v>16296815</v>
      </c>
      <c r="L9" s="5">
        <v>806676</v>
      </c>
      <c r="M9" s="5">
        <v>268372</v>
      </c>
      <c r="N9" s="5">
        <v>1459855</v>
      </c>
    </row>
    <row r="10" spans="1:14" x14ac:dyDescent="0.2">
      <c r="A10" s="31" t="s">
        <v>56</v>
      </c>
      <c r="B10" s="11">
        <v>2012</v>
      </c>
      <c r="C10" s="4">
        <v>143</v>
      </c>
      <c r="D10" s="4">
        <v>17442</v>
      </c>
      <c r="E10" s="4">
        <v>13903</v>
      </c>
      <c r="F10" s="4">
        <v>978</v>
      </c>
      <c r="G10" s="4">
        <v>11116</v>
      </c>
      <c r="H10" s="4">
        <v>2847</v>
      </c>
      <c r="I10" s="4">
        <v>1735</v>
      </c>
      <c r="J10" s="4">
        <v>6534</v>
      </c>
      <c r="K10" s="5">
        <v>16084102</v>
      </c>
      <c r="L10" s="5">
        <v>735619</v>
      </c>
      <c r="M10" s="5">
        <v>276634</v>
      </c>
      <c r="N10" s="5">
        <v>1401595</v>
      </c>
    </row>
    <row r="11" spans="1:14" x14ac:dyDescent="0.2">
      <c r="A11" s="31" t="s">
        <v>56</v>
      </c>
      <c r="B11" s="11">
        <v>2013</v>
      </c>
      <c r="C11" s="4">
        <v>144</v>
      </c>
      <c r="D11" s="4">
        <v>17570</v>
      </c>
      <c r="E11" s="4">
        <v>13557</v>
      </c>
      <c r="F11" s="4">
        <v>812</v>
      </c>
      <c r="G11" s="4">
        <v>11384</v>
      </c>
      <c r="H11" s="4">
        <v>3170</v>
      </c>
      <c r="I11" s="4">
        <v>1699</v>
      </c>
      <c r="J11" s="4">
        <v>6515</v>
      </c>
      <c r="K11" s="5">
        <v>16488365</v>
      </c>
      <c r="L11" s="5">
        <v>705071</v>
      </c>
      <c r="M11" s="5">
        <v>257079</v>
      </c>
      <c r="N11" s="5">
        <v>1409635</v>
      </c>
    </row>
    <row r="12" spans="1:14" x14ac:dyDescent="0.2">
      <c r="A12" s="31" t="s">
        <v>56</v>
      </c>
      <c r="B12" s="11">
        <v>2014</v>
      </c>
      <c r="C12" s="4">
        <v>143</v>
      </c>
      <c r="D12" s="4">
        <v>17514</v>
      </c>
      <c r="E12" s="4">
        <v>12789</v>
      </c>
      <c r="F12" s="4">
        <v>759</v>
      </c>
      <c r="G12" s="4">
        <v>10843</v>
      </c>
      <c r="H12" s="4">
        <v>2931</v>
      </c>
      <c r="I12" s="4">
        <v>1721</v>
      </c>
      <c r="J12" s="4">
        <v>6191</v>
      </c>
      <c r="K12" s="5">
        <v>16449555</v>
      </c>
      <c r="L12" s="5">
        <v>665644</v>
      </c>
      <c r="M12" s="5">
        <v>261999</v>
      </c>
      <c r="N12" s="5">
        <v>1381282</v>
      </c>
    </row>
    <row r="13" spans="1:14" x14ac:dyDescent="0.2">
      <c r="A13" s="31" t="s">
        <v>56</v>
      </c>
      <c r="B13" s="11">
        <v>2015</v>
      </c>
      <c r="C13" s="4">
        <v>149</v>
      </c>
      <c r="D13" s="4">
        <v>17267</v>
      </c>
      <c r="E13" s="4">
        <v>12740</v>
      </c>
      <c r="F13" s="4">
        <v>782</v>
      </c>
      <c r="G13" s="4">
        <v>10749</v>
      </c>
      <c r="H13" s="4">
        <v>3039</v>
      </c>
      <c r="I13" s="4">
        <v>1453</v>
      </c>
      <c r="J13" s="4">
        <v>6257</v>
      </c>
      <c r="K13" s="5">
        <v>15620164</v>
      </c>
      <c r="L13" s="5">
        <v>703493</v>
      </c>
      <c r="M13" s="5">
        <v>262345</v>
      </c>
      <c r="N13" s="5">
        <v>1324521</v>
      </c>
    </row>
    <row r="14" spans="1:14" x14ac:dyDescent="0.2">
      <c r="A14" s="31" t="s">
        <v>56</v>
      </c>
      <c r="B14" s="11">
        <v>2016</v>
      </c>
      <c r="C14" s="4">
        <v>165</v>
      </c>
      <c r="D14" s="4">
        <v>17430</v>
      </c>
      <c r="E14" s="4">
        <v>12832</v>
      </c>
      <c r="F14" s="4">
        <v>854</v>
      </c>
      <c r="G14" s="4">
        <v>12097</v>
      </c>
      <c r="H14" s="4">
        <v>3331</v>
      </c>
      <c r="I14" s="4">
        <v>1451</v>
      </c>
      <c r="J14" s="4">
        <v>7315</v>
      </c>
      <c r="K14" s="5">
        <v>15955138</v>
      </c>
      <c r="L14" s="5">
        <v>694303</v>
      </c>
      <c r="M14" s="5">
        <v>260348</v>
      </c>
      <c r="N14" s="5">
        <v>1307226</v>
      </c>
    </row>
    <row r="15" spans="1:14" x14ac:dyDescent="0.2">
      <c r="A15" s="31" t="s">
        <v>56</v>
      </c>
      <c r="B15" s="11">
        <v>2017</v>
      </c>
      <c r="C15" s="4">
        <v>165</v>
      </c>
      <c r="D15" s="4">
        <v>17671</v>
      </c>
      <c r="E15" s="4">
        <v>12671</v>
      </c>
      <c r="F15" s="4">
        <v>902</v>
      </c>
      <c r="G15" s="4">
        <v>10757</v>
      </c>
      <c r="H15" s="4">
        <v>3175</v>
      </c>
      <c r="I15" s="4">
        <v>1427</v>
      </c>
      <c r="J15" s="4">
        <v>6155</v>
      </c>
      <c r="K15" s="5">
        <v>16024680</v>
      </c>
      <c r="L15" s="5">
        <v>718878</v>
      </c>
      <c r="M15" s="5">
        <v>281677</v>
      </c>
      <c r="N15" s="5">
        <v>1357649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10749</v>
      </c>
      <c r="K17" s="8">
        <f>SUM(K5:K15)</f>
        <v>195102604</v>
      </c>
      <c r="L17" s="8">
        <f>SUM(L5:L15)</f>
        <v>8329711</v>
      </c>
      <c r="M17" s="8">
        <f>SUM(M5:M15)</f>
        <v>3357390</v>
      </c>
      <c r="N17" s="8">
        <f>SUM(N5:N15)</f>
        <v>19643553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130</v>
      </c>
      <c r="D20" s="4"/>
      <c r="E20" s="4"/>
      <c r="F20" s="9">
        <f t="shared" ref="F20:F30" si="1">IF(C5=0,"",IF(C5="","",(F5/C5)))</f>
        <v>8.976923076923077</v>
      </c>
      <c r="G20" s="28">
        <f t="shared" ref="G20:G30" si="2">IF(E5=0,"",IF(E5="","",(G5/E5)))</f>
        <v>0.6413396839797384</v>
      </c>
      <c r="H20" s="28">
        <f t="shared" ref="H20:H30" si="3">IF(G5=0,"",IF(G5="","",(H5/G5)))</f>
        <v>0.31356831309678179</v>
      </c>
      <c r="I20" s="28">
        <f t="shared" ref="I20:I30" si="4">IF(G5=0,"",IF(G5="","",(I5/G5)))</f>
        <v>0.18377932335258754</v>
      </c>
      <c r="J20" s="28">
        <f t="shared" ref="J20:J30" si="5">IF(G5=0,"",IF(G5="","",(J5/G5)))</f>
        <v>0.5026523635506307</v>
      </c>
      <c r="K20" s="5"/>
      <c r="L20" s="10">
        <f t="shared" ref="L20:L30" si="6">IF(K5=0,"",IF(K5="","",(L5/K5)))</f>
        <v>4.6147614524453796E-2</v>
      </c>
      <c r="M20" s="10">
        <f t="shared" ref="M20:M30" si="7">IF(K5=0,"",IF(K5="","",(M5/K5)))</f>
        <v>2.2227278822363878E-2</v>
      </c>
      <c r="N20" s="10">
        <f t="shared" ref="N20:N30" si="8">IF(K5=0,"",IF(K5="","",(N5/K5)))</f>
        <v>0.13193000548953362</v>
      </c>
    </row>
    <row r="21" spans="2:14" x14ac:dyDescent="0.2">
      <c r="B21" s="11">
        <f t="shared" si="0"/>
        <v>2008</v>
      </c>
      <c r="C21" s="4">
        <f t="shared" si="0"/>
        <v>131</v>
      </c>
      <c r="D21" s="10">
        <f t="shared" ref="D21:E30" si="9">IF(D5=0,"",IF(D5="","",((D6-D5)/D5)))</f>
        <v>8.8313949872504509E-3</v>
      </c>
      <c r="E21" s="10">
        <f t="shared" si="9"/>
        <v>-1.8522718681484841E-2</v>
      </c>
      <c r="F21" s="9">
        <f t="shared" si="1"/>
        <v>7.8702290076335881</v>
      </c>
      <c r="G21" s="28">
        <f t="shared" si="2"/>
        <v>0.63495609305191802</v>
      </c>
      <c r="H21" s="28">
        <f t="shared" si="3"/>
        <v>0.31833070484047071</v>
      </c>
      <c r="I21" s="28">
        <f t="shared" si="4"/>
        <v>0.18925148610942619</v>
      </c>
      <c r="J21" s="28">
        <f t="shared" si="5"/>
        <v>0.49241780905010313</v>
      </c>
      <c r="K21" s="28">
        <f t="shared" ref="K21:K30" si="10">IF(K5=0,"",IF(K5="","",(K6-K5)/K5))</f>
        <v>0.12051980187135426</v>
      </c>
      <c r="L21" s="10">
        <f t="shared" si="6"/>
        <v>3.4408872987890783E-2</v>
      </c>
      <c r="M21" s="10">
        <f t="shared" si="7"/>
        <v>1.7869858261374532E-2</v>
      </c>
      <c r="N21" s="10">
        <f t="shared" si="8"/>
        <v>0.12981313249913237</v>
      </c>
    </row>
    <row r="22" spans="2:14" x14ac:dyDescent="0.2">
      <c r="B22" s="11">
        <f t="shared" si="0"/>
        <v>2009</v>
      </c>
      <c r="C22" s="4">
        <f t="shared" si="0"/>
        <v>135</v>
      </c>
      <c r="D22" s="10">
        <f t="shared" si="9"/>
        <v>3.329017939707786E-2</v>
      </c>
      <c r="E22" s="10">
        <f t="shared" si="9"/>
        <v>2.6267139115698661E-2</v>
      </c>
      <c r="F22" s="9">
        <f t="shared" si="1"/>
        <v>9.5259259259259252</v>
      </c>
      <c r="G22" s="28">
        <f t="shared" si="2"/>
        <v>0.62485926593109664</v>
      </c>
      <c r="H22" s="28">
        <f t="shared" si="3"/>
        <v>0.30642642642642642</v>
      </c>
      <c r="I22" s="28">
        <f t="shared" si="4"/>
        <v>0.16792792792792793</v>
      </c>
      <c r="J22" s="28">
        <f t="shared" si="5"/>
        <v>0.52564564564564564</v>
      </c>
      <c r="K22" s="28">
        <f t="shared" si="10"/>
        <v>-0.11805345368421821</v>
      </c>
      <c r="L22" s="10">
        <f t="shared" si="6"/>
        <v>4.08816408813647E-2</v>
      </c>
      <c r="M22" s="10">
        <f t="shared" si="7"/>
        <v>1.7263969561723515E-2</v>
      </c>
      <c r="N22" s="10">
        <f t="shared" si="8"/>
        <v>0.14414743816355624</v>
      </c>
    </row>
    <row r="23" spans="2:14" x14ac:dyDescent="0.2">
      <c r="B23" s="11">
        <f t="shared" si="0"/>
        <v>2010</v>
      </c>
      <c r="C23" s="4">
        <f t="shared" si="0"/>
        <v>139</v>
      </c>
      <c r="D23" s="10">
        <f t="shared" si="9"/>
        <v>2.3924586838494123E-2</v>
      </c>
      <c r="E23" s="10">
        <f t="shared" si="9"/>
        <v>7.3557006680177131E-2</v>
      </c>
      <c r="F23" s="9">
        <f t="shared" si="1"/>
        <v>8.2589928057553958</v>
      </c>
      <c r="G23" s="28">
        <f t="shared" si="2"/>
        <v>0.75753338460462838</v>
      </c>
      <c r="H23" s="28">
        <f t="shared" si="3"/>
        <v>0.28832487309644672</v>
      </c>
      <c r="I23" s="28">
        <f t="shared" si="4"/>
        <v>0.16446700507614212</v>
      </c>
      <c r="J23" s="28">
        <f t="shared" si="5"/>
        <v>0.54720812182741119</v>
      </c>
      <c r="K23" s="28">
        <f t="shared" si="10"/>
        <v>5.7539029831082132E-2</v>
      </c>
      <c r="L23" s="10">
        <f t="shared" si="6"/>
        <v>3.9891639309695102E-2</v>
      </c>
      <c r="M23" s="10">
        <f t="shared" si="7"/>
        <v>1.5256291458627941E-2</v>
      </c>
      <c r="N23" s="10">
        <f t="shared" si="8"/>
        <v>8.1987876525106834E-2</v>
      </c>
    </row>
    <row r="24" spans="2:14" x14ac:dyDescent="0.2">
      <c r="B24" s="11">
        <f t="shared" si="0"/>
        <v>2011</v>
      </c>
      <c r="C24" s="4">
        <f t="shared" si="0"/>
        <v>140</v>
      </c>
      <c r="D24" s="10">
        <f t="shared" si="9"/>
        <v>6.4677776482927399E-3</v>
      </c>
      <c r="E24" s="10">
        <f t="shared" si="9"/>
        <v>-2.8036076347619381E-2</v>
      </c>
      <c r="F24" s="9">
        <f t="shared" si="1"/>
        <v>7.3571428571428568</v>
      </c>
      <c r="G24" s="28">
        <f t="shared" si="2"/>
        <v>0.81851532153646955</v>
      </c>
      <c r="H24" s="28">
        <f t="shared" si="3"/>
        <v>0.27735301871869233</v>
      </c>
      <c r="I24" s="28">
        <f t="shared" si="4"/>
        <v>0.16161349854996046</v>
      </c>
      <c r="J24" s="28">
        <f t="shared" si="5"/>
        <v>0.56103348273134723</v>
      </c>
      <c r="K24" s="28">
        <f t="shared" si="10"/>
        <v>-0.21184766438847738</v>
      </c>
      <c r="L24" s="10">
        <f t="shared" si="6"/>
        <v>4.9498997196691499E-2</v>
      </c>
      <c r="M24" s="10">
        <f t="shared" si="7"/>
        <v>1.6467757656940942E-2</v>
      </c>
      <c r="N24" s="10">
        <f t="shared" si="8"/>
        <v>8.9579160099688193E-2</v>
      </c>
    </row>
    <row r="25" spans="2:14" x14ac:dyDescent="0.2">
      <c r="B25" s="11">
        <f t="shared" si="0"/>
        <v>2012</v>
      </c>
      <c r="C25" s="4">
        <f t="shared" si="0"/>
        <v>143</v>
      </c>
      <c r="D25" s="10">
        <f t="shared" si="9"/>
        <v>9.7840560412204014E-3</v>
      </c>
      <c r="E25" s="10">
        <f t="shared" si="9"/>
        <v>7.1932096101280391E-5</v>
      </c>
      <c r="F25" s="9">
        <f t="shared" si="1"/>
        <v>6.8391608391608392</v>
      </c>
      <c r="G25" s="28">
        <f t="shared" si="2"/>
        <v>0.79953966769761919</v>
      </c>
      <c r="H25" s="28">
        <f t="shared" si="3"/>
        <v>0.2561173083843109</v>
      </c>
      <c r="I25" s="28">
        <f t="shared" si="4"/>
        <v>0.15608132421734436</v>
      </c>
      <c r="J25" s="28">
        <f t="shared" si="5"/>
        <v>0.58780136739834477</v>
      </c>
      <c r="K25" s="28">
        <f t="shared" si="10"/>
        <v>-1.305242772897649E-2</v>
      </c>
      <c r="L25" s="10">
        <f t="shared" si="6"/>
        <v>4.5735783073248354E-2</v>
      </c>
      <c r="M25" s="10">
        <f t="shared" si="7"/>
        <v>1.7199219452848535E-2</v>
      </c>
      <c r="N25" s="10">
        <f t="shared" si="8"/>
        <v>8.7141638370609689E-2</v>
      </c>
    </row>
    <row r="26" spans="2:14" x14ac:dyDescent="0.2">
      <c r="B26" s="11">
        <f t="shared" si="0"/>
        <v>2013</v>
      </c>
      <c r="C26" s="4">
        <f t="shared" si="0"/>
        <v>144</v>
      </c>
      <c r="D26" s="10">
        <f t="shared" si="9"/>
        <v>7.338607957803004E-3</v>
      </c>
      <c r="E26" s="10">
        <f t="shared" si="9"/>
        <v>-2.488671509746098E-2</v>
      </c>
      <c r="F26" s="9">
        <f t="shared" si="1"/>
        <v>5.6388888888888893</v>
      </c>
      <c r="G26" s="28">
        <f t="shared" si="2"/>
        <v>0.8397138009884193</v>
      </c>
      <c r="H26" s="28">
        <f t="shared" si="3"/>
        <v>0.27846099789177792</v>
      </c>
      <c r="I26" s="28">
        <f t="shared" si="4"/>
        <v>0.1492445537596627</v>
      </c>
      <c r="J26" s="28">
        <f t="shared" si="5"/>
        <v>0.57229444834855936</v>
      </c>
      <c r="K26" s="28">
        <f t="shared" si="10"/>
        <v>2.5134322077788367E-2</v>
      </c>
      <c r="L26" s="10">
        <f t="shared" si="6"/>
        <v>4.2761729255750947E-2</v>
      </c>
      <c r="M26" s="10">
        <f t="shared" si="7"/>
        <v>1.5591539852495987E-2</v>
      </c>
      <c r="N26" s="10">
        <f t="shared" si="8"/>
        <v>8.5492709556102137E-2</v>
      </c>
    </row>
    <row r="27" spans="2:14" x14ac:dyDescent="0.2">
      <c r="B27" s="11">
        <f t="shared" si="0"/>
        <v>2014</v>
      </c>
      <c r="C27" s="4">
        <f t="shared" si="0"/>
        <v>143</v>
      </c>
      <c r="D27" s="10">
        <f t="shared" si="9"/>
        <v>-3.1872509960159364E-3</v>
      </c>
      <c r="E27" s="10">
        <f t="shared" si="9"/>
        <v>-5.6649701261341008E-2</v>
      </c>
      <c r="F27" s="9">
        <f t="shared" si="1"/>
        <v>5.3076923076923075</v>
      </c>
      <c r="G27" s="28">
        <f t="shared" si="2"/>
        <v>0.84783798576902025</v>
      </c>
      <c r="H27" s="28">
        <f t="shared" si="3"/>
        <v>0.27031264410218575</v>
      </c>
      <c r="I27" s="28">
        <f t="shared" si="4"/>
        <v>0.15871991146361708</v>
      </c>
      <c r="J27" s="28">
        <f t="shared" si="5"/>
        <v>0.57096744443419722</v>
      </c>
      <c r="K27" s="28">
        <f t="shared" si="10"/>
        <v>-2.3537809843486605E-3</v>
      </c>
      <c r="L27" s="10">
        <f t="shared" si="6"/>
        <v>4.0465775517939541E-2</v>
      </c>
      <c r="M27" s="10">
        <f t="shared" si="7"/>
        <v>1.5927421744843552E-2</v>
      </c>
      <c r="N27" s="10">
        <f t="shared" si="8"/>
        <v>8.397078218833276E-2</v>
      </c>
    </row>
    <row r="28" spans="2:14" x14ac:dyDescent="0.2">
      <c r="B28" s="11">
        <f t="shared" si="0"/>
        <v>2015</v>
      </c>
      <c r="C28" s="4">
        <f t="shared" si="0"/>
        <v>149</v>
      </c>
      <c r="D28" s="10">
        <f t="shared" si="9"/>
        <v>-1.4103003311636405E-2</v>
      </c>
      <c r="E28" s="10">
        <f t="shared" si="9"/>
        <v>-3.8314176245210726E-3</v>
      </c>
      <c r="F28" s="9">
        <f t="shared" si="1"/>
        <v>5.2483221476510069</v>
      </c>
      <c r="G28" s="28">
        <f t="shared" si="2"/>
        <v>0.84372056514913663</v>
      </c>
      <c r="H28" s="28">
        <f t="shared" si="3"/>
        <v>0.28272397432319285</v>
      </c>
      <c r="I28" s="28">
        <f t="shared" si="4"/>
        <v>0.13517536515024653</v>
      </c>
      <c r="J28" s="28">
        <f t="shared" si="5"/>
        <v>0.58210066052656062</v>
      </c>
      <c r="K28" s="28">
        <f t="shared" si="10"/>
        <v>-5.0420269727661324E-2</v>
      </c>
      <c r="L28" s="10">
        <f t="shared" si="6"/>
        <v>4.5037491283702269E-2</v>
      </c>
      <c r="M28" s="10">
        <f t="shared" si="7"/>
        <v>1.6795278205785802E-2</v>
      </c>
      <c r="N28" s="10">
        <f t="shared" si="8"/>
        <v>8.4795588573845962E-2</v>
      </c>
    </row>
    <row r="29" spans="2:14" x14ac:dyDescent="0.2">
      <c r="B29" s="11">
        <f t="shared" si="0"/>
        <v>2016</v>
      </c>
      <c r="C29" s="4">
        <f t="shared" si="0"/>
        <v>165</v>
      </c>
      <c r="D29" s="10">
        <f t="shared" si="9"/>
        <v>9.4399722013088546E-3</v>
      </c>
      <c r="E29" s="10">
        <f t="shared" si="9"/>
        <v>7.2213500784929358E-3</v>
      </c>
      <c r="F29" s="9">
        <f t="shared" si="1"/>
        <v>5.1757575757575758</v>
      </c>
      <c r="G29" s="28">
        <f t="shared" si="2"/>
        <v>0.94272132169576062</v>
      </c>
      <c r="H29" s="28">
        <f t="shared" si="3"/>
        <v>0.27535752665950236</v>
      </c>
      <c r="I29" s="28">
        <f t="shared" si="4"/>
        <v>0.11994709432090601</v>
      </c>
      <c r="J29" s="28">
        <f t="shared" si="5"/>
        <v>0.60469537901959158</v>
      </c>
      <c r="K29" s="28">
        <f t="shared" si="10"/>
        <v>2.1444973305017795E-2</v>
      </c>
      <c r="L29" s="10">
        <f t="shared" si="6"/>
        <v>4.3515950786511527E-2</v>
      </c>
      <c r="M29" s="10">
        <f t="shared" si="7"/>
        <v>1.6317502236583601E-2</v>
      </c>
      <c r="N29" s="10">
        <f t="shared" si="8"/>
        <v>8.1931350264723507E-2</v>
      </c>
    </row>
    <row r="30" spans="2:14" x14ac:dyDescent="0.2">
      <c r="B30" s="11">
        <f t="shared" si="0"/>
        <v>2017</v>
      </c>
      <c r="C30" s="4">
        <f t="shared" si="0"/>
        <v>165</v>
      </c>
      <c r="D30" s="10">
        <f t="shared" si="9"/>
        <v>1.3826735513482501E-2</v>
      </c>
      <c r="E30" s="10">
        <f t="shared" si="9"/>
        <v>-1.2546758104738154E-2</v>
      </c>
      <c r="F30" s="9">
        <f t="shared" si="1"/>
        <v>5.4666666666666668</v>
      </c>
      <c r="G30" s="28">
        <f t="shared" si="2"/>
        <v>0.84894641306921315</v>
      </c>
      <c r="H30" s="28">
        <f t="shared" si="3"/>
        <v>0.29515664218648324</v>
      </c>
      <c r="I30" s="28">
        <f t="shared" si="4"/>
        <v>0.13265780422050757</v>
      </c>
      <c r="J30" s="28">
        <f t="shared" si="5"/>
        <v>0.57218555359300916</v>
      </c>
      <c r="K30" s="28">
        <f t="shared" si="10"/>
        <v>4.3585959582424167E-3</v>
      </c>
      <c r="L30" s="10">
        <f t="shared" si="6"/>
        <v>4.4860677405102627E-2</v>
      </c>
      <c r="M30" s="10">
        <f t="shared" si="7"/>
        <v>1.7577698899447602E-2</v>
      </c>
      <c r="N30" s="10">
        <f t="shared" si="8"/>
        <v>8.4722378231577786E-2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33"/>
  <sheetViews>
    <sheetView topLeftCell="B1" workbookViewId="0">
      <selection activeCell="B5" sqref="A5:XFD6"/>
    </sheetView>
  </sheetViews>
  <sheetFormatPr defaultRowHeight="12.75" x14ac:dyDescent="0.2"/>
  <cols>
    <col min="1" max="1" width="19.140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1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14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57</v>
      </c>
      <c r="B5" s="11">
        <v>2007</v>
      </c>
      <c r="C5" s="4">
        <v>54</v>
      </c>
      <c r="D5" s="4">
        <v>2249</v>
      </c>
      <c r="E5" s="4">
        <v>1630</v>
      </c>
      <c r="F5" s="4">
        <v>50</v>
      </c>
      <c r="G5" s="4">
        <v>1456</v>
      </c>
      <c r="H5" s="4">
        <v>424</v>
      </c>
      <c r="I5" s="4">
        <v>257</v>
      </c>
      <c r="J5" s="4">
        <v>775</v>
      </c>
      <c r="K5" s="5">
        <v>1030607</v>
      </c>
      <c r="L5" s="5">
        <v>79226</v>
      </c>
      <c r="M5" s="5">
        <v>13350</v>
      </c>
      <c r="N5" s="5">
        <v>72505</v>
      </c>
    </row>
    <row r="6" spans="1:14" x14ac:dyDescent="0.2">
      <c r="A6" t="s">
        <v>57</v>
      </c>
      <c r="B6" s="11">
        <v>2008</v>
      </c>
      <c r="C6" s="4">
        <v>51</v>
      </c>
      <c r="D6" s="4">
        <v>2181</v>
      </c>
      <c r="E6" s="4">
        <v>1555</v>
      </c>
      <c r="F6" s="4">
        <v>114</v>
      </c>
      <c r="G6" s="4">
        <v>1337</v>
      </c>
      <c r="H6" s="4">
        <v>410</v>
      </c>
      <c r="I6" s="4">
        <v>218</v>
      </c>
      <c r="J6" s="4">
        <v>709</v>
      </c>
      <c r="K6" s="5">
        <v>1048789</v>
      </c>
      <c r="L6" s="5">
        <v>76242</v>
      </c>
      <c r="M6" s="5">
        <v>11052</v>
      </c>
      <c r="N6" s="5">
        <v>76699</v>
      </c>
    </row>
    <row r="7" spans="1:14" x14ac:dyDescent="0.2">
      <c r="A7" t="s">
        <v>57</v>
      </c>
      <c r="B7" s="11">
        <v>2009</v>
      </c>
      <c r="C7" s="4">
        <v>52</v>
      </c>
      <c r="D7" s="4">
        <v>2231</v>
      </c>
      <c r="E7" s="4">
        <v>1572</v>
      </c>
      <c r="F7" s="4">
        <v>92</v>
      </c>
      <c r="G7" s="4">
        <v>1409</v>
      </c>
      <c r="H7" s="4">
        <v>398</v>
      </c>
      <c r="I7" s="4">
        <v>226</v>
      </c>
      <c r="J7" s="4">
        <v>785</v>
      </c>
      <c r="K7" s="5">
        <v>1200781</v>
      </c>
      <c r="L7" s="5">
        <v>80530</v>
      </c>
      <c r="M7" s="5">
        <v>12488</v>
      </c>
      <c r="N7" s="5">
        <v>75471</v>
      </c>
    </row>
    <row r="8" spans="1:14" x14ac:dyDescent="0.2">
      <c r="A8" t="s">
        <v>57</v>
      </c>
      <c r="B8" s="11">
        <v>2010</v>
      </c>
      <c r="C8" s="4">
        <v>51</v>
      </c>
      <c r="D8" s="4">
        <v>2224</v>
      </c>
      <c r="E8" s="4">
        <v>1621</v>
      </c>
      <c r="F8" s="4">
        <v>105</v>
      </c>
      <c r="G8" s="4">
        <v>1651</v>
      </c>
      <c r="H8" s="4">
        <v>397</v>
      </c>
      <c r="I8" s="4">
        <v>268</v>
      </c>
      <c r="J8" s="4">
        <v>986</v>
      </c>
      <c r="K8" s="5">
        <v>1090431</v>
      </c>
      <c r="L8" s="5">
        <v>89883</v>
      </c>
      <c r="M8" s="5">
        <v>13382</v>
      </c>
      <c r="N8" s="5">
        <v>54684</v>
      </c>
    </row>
    <row r="9" spans="1:14" x14ac:dyDescent="0.2">
      <c r="A9" t="s">
        <v>57</v>
      </c>
      <c r="B9" s="11">
        <v>2011</v>
      </c>
      <c r="C9" s="4">
        <v>52</v>
      </c>
      <c r="D9" s="4">
        <v>2538</v>
      </c>
      <c r="E9" s="4">
        <v>1578</v>
      </c>
      <c r="F9" s="4">
        <v>72</v>
      </c>
      <c r="G9" s="4">
        <v>1434</v>
      </c>
      <c r="H9" s="4">
        <v>316</v>
      </c>
      <c r="I9" s="4">
        <v>231</v>
      </c>
      <c r="J9" s="4">
        <v>887</v>
      </c>
      <c r="K9" s="5">
        <v>993715</v>
      </c>
      <c r="L9" s="5">
        <v>86284</v>
      </c>
      <c r="M9" s="5">
        <v>13953</v>
      </c>
      <c r="N9" s="5">
        <v>54815</v>
      </c>
    </row>
    <row r="10" spans="1:14" x14ac:dyDescent="0.2">
      <c r="A10" t="s">
        <v>57</v>
      </c>
      <c r="B10" s="11">
        <v>2012</v>
      </c>
      <c r="C10" s="4">
        <v>51</v>
      </c>
      <c r="D10" s="4">
        <v>2493</v>
      </c>
      <c r="E10" s="4">
        <v>1613</v>
      </c>
      <c r="F10" s="4">
        <v>85</v>
      </c>
      <c r="G10" s="4">
        <v>1467</v>
      </c>
      <c r="H10" s="4">
        <v>364</v>
      </c>
      <c r="I10" s="4">
        <v>214</v>
      </c>
      <c r="J10" s="4">
        <v>889</v>
      </c>
      <c r="K10" s="5">
        <v>1031295</v>
      </c>
      <c r="L10" s="5">
        <v>93763</v>
      </c>
      <c r="M10" s="5">
        <v>16253</v>
      </c>
      <c r="N10" s="5">
        <v>58907</v>
      </c>
    </row>
    <row r="11" spans="1:14" x14ac:dyDescent="0.2">
      <c r="A11" t="s">
        <v>57</v>
      </c>
      <c r="B11" s="11">
        <v>2013</v>
      </c>
      <c r="C11" s="4">
        <v>52</v>
      </c>
      <c r="D11" s="4">
        <v>2544</v>
      </c>
      <c r="E11" s="4">
        <v>1727</v>
      </c>
      <c r="F11" s="4">
        <v>113</v>
      </c>
      <c r="G11" s="4">
        <v>1762</v>
      </c>
      <c r="H11" s="4">
        <v>407</v>
      </c>
      <c r="I11" s="4">
        <v>281</v>
      </c>
      <c r="J11" s="4">
        <v>1074</v>
      </c>
      <c r="K11" s="5">
        <v>965101</v>
      </c>
      <c r="L11" s="5">
        <v>86792</v>
      </c>
      <c r="M11" s="5">
        <v>13212</v>
      </c>
      <c r="N11" s="5">
        <v>51279</v>
      </c>
    </row>
    <row r="12" spans="1:14" x14ac:dyDescent="0.2">
      <c r="A12" t="s">
        <v>57</v>
      </c>
      <c r="B12" s="11">
        <v>2014</v>
      </c>
      <c r="C12" s="4">
        <v>52</v>
      </c>
      <c r="D12" s="4">
        <v>2747</v>
      </c>
      <c r="E12" s="4">
        <v>1570</v>
      </c>
      <c r="F12" s="4">
        <v>117</v>
      </c>
      <c r="G12" s="4">
        <v>2049</v>
      </c>
      <c r="H12" s="4">
        <v>381</v>
      </c>
      <c r="I12" s="4">
        <v>240</v>
      </c>
      <c r="J12" s="4">
        <v>1428</v>
      </c>
      <c r="K12" s="5">
        <v>906165</v>
      </c>
      <c r="L12" s="5">
        <v>92241</v>
      </c>
      <c r="M12" s="5">
        <v>12368</v>
      </c>
      <c r="N12" s="5">
        <v>55282</v>
      </c>
    </row>
    <row r="13" spans="1:14" x14ac:dyDescent="0.2">
      <c r="A13" t="s">
        <v>57</v>
      </c>
      <c r="B13" s="11">
        <v>2015</v>
      </c>
      <c r="C13" s="4">
        <v>51</v>
      </c>
      <c r="D13" s="4">
        <v>3181</v>
      </c>
      <c r="E13" s="4">
        <v>1457</v>
      </c>
      <c r="F13" s="4">
        <v>233</v>
      </c>
      <c r="G13" s="4">
        <v>1833</v>
      </c>
      <c r="H13" s="4">
        <v>317</v>
      </c>
      <c r="I13" s="4">
        <v>219</v>
      </c>
      <c r="J13" s="4">
        <v>1297</v>
      </c>
      <c r="K13" s="5">
        <v>931547</v>
      </c>
      <c r="L13" s="5">
        <v>95963</v>
      </c>
      <c r="M13" s="5">
        <v>12714</v>
      </c>
      <c r="N13" s="5">
        <v>55905</v>
      </c>
    </row>
    <row r="14" spans="1:14" x14ac:dyDescent="0.2">
      <c r="A14" t="s">
        <v>57</v>
      </c>
      <c r="B14" s="11">
        <v>2016</v>
      </c>
      <c r="C14" s="4">
        <v>51</v>
      </c>
      <c r="D14" s="4">
        <v>2815</v>
      </c>
      <c r="E14" s="4">
        <v>1472</v>
      </c>
      <c r="F14" s="4">
        <v>225</v>
      </c>
      <c r="G14" s="4">
        <v>1366</v>
      </c>
      <c r="H14" s="4">
        <v>274</v>
      </c>
      <c r="I14" s="4">
        <v>193</v>
      </c>
      <c r="J14" s="4">
        <v>899</v>
      </c>
      <c r="K14" s="5">
        <v>827469</v>
      </c>
      <c r="L14" s="5">
        <v>93572</v>
      </c>
      <c r="M14" s="5">
        <v>12009</v>
      </c>
      <c r="N14" s="5">
        <v>51531</v>
      </c>
    </row>
    <row r="15" spans="1:14" x14ac:dyDescent="0.2">
      <c r="A15" t="s">
        <v>57</v>
      </c>
      <c r="B15" s="11">
        <v>2017</v>
      </c>
      <c r="C15" s="4">
        <v>51</v>
      </c>
      <c r="D15" s="4">
        <v>2577</v>
      </c>
      <c r="E15" s="4">
        <v>1234</v>
      </c>
      <c r="F15" s="4">
        <v>191</v>
      </c>
      <c r="G15" s="4">
        <v>1361</v>
      </c>
      <c r="H15" s="4">
        <v>250</v>
      </c>
      <c r="I15" s="4">
        <v>163</v>
      </c>
      <c r="J15" s="4">
        <v>948</v>
      </c>
      <c r="K15" s="5">
        <v>884499</v>
      </c>
      <c r="L15" s="5">
        <v>90104</v>
      </c>
      <c r="M15" s="5">
        <v>16059</v>
      </c>
      <c r="N15" s="5">
        <v>77744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1397</v>
      </c>
      <c r="K17" s="8">
        <f>SUM(K5:K15)</f>
        <v>10910399</v>
      </c>
      <c r="L17" s="8">
        <f>SUM(L5:L15)</f>
        <v>964600</v>
      </c>
      <c r="M17" s="8">
        <f>SUM(M5:M15)</f>
        <v>146840</v>
      </c>
      <c r="N17" s="8">
        <f>SUM(N5:N15)</f>
        <v>684822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54</v>
      </c>
      <c r="D20" s="4"/>
      <c r="E20" s="4"/>
      <c r="F20" s="9">
        <f t="shared" ref="F20:F30" si="1">IF(C5=0,"",IF(C5="","",(F5/C5)))</f>
        <v>0.92592592592592593</v>
      </c>
      <c r="G20" s="28">
        <f t="shared" ref="G20:G30" si="2">IF(E5=0,"",IF(E5="","",(G5/E5)))</f>
        <v>0.89325153374233124</v>
      </c>
      <c r="H20" s="28">
        <f t="shared" ref="H20:H30" si="3">IF(G5=0,"",IF(G5="","",(H5/G5)))</f>
        <v>0.29120879120879123</v>
      </c>
      <c r="I20" s="28">
        <f t="shared" ref="I20:I30" si="4">IF(G5=0,"",IF(G5="","",(I5/G5)))</f>
        <v>0.17651098901098902</v>
      </c>
      <c r="J20" s="28">
        <f t="shared" ref="J20:J30" si="5">IF(G5=0,"",IF(G5="","",(J5/G5)))</f>
        <v>0.53228021978021978</v>
      </c>
      <c r="K20" s="5"/>
      <c r="L20" s="10">
        <f t="shared" ref="L20:L30" si="6">IF(K5=0,"",IF(K5="","",(L5/K5)))</f>
        <v>7.6873143691048085E-2</v>
      </c>
      <c r="M20" s="10">
        <f t="shared" ref="M20:M30" si="7">IF(K5=0,"",IF(K5="","",(M5/K5)))</f>
        <v>1.2953531268466059E-2</v>
      </c>
      <c r="N20" s="10">
        <f t="shared" ref="N20:N30" si="8">IF(K5=0,"",IF(K5="","",(N5/K5)))</f>
        <v>7.0351744166301994E-2</v>
      </c>
    </row>
    <row r="21" spans="2:14" x14ac:dyDescent="0.2">
      <c r="B21" s="11">
        <f t="shared" si="0"/>
        <v>2008</v>
      </c>
      <c r="C21" s="4">
        <f t="shared" si="0"/>
        <v>51</v>
      </c>
      <c r="D21" s="10">
        <f t="shared" ref="D21:E30" si="9">IF(D5=0,"",IF(D5="","",((D6-D5)/D5)))</f>
        <v>-3.0235660293463761E-2</v>
      </c>
      <c r="E21" s="10">
        <f t="shared" si="9"/>
        <v>-4.6012269938650305E-2</v>
      </c>
      <c r="F21" s="9">
        <f t="shared" si="1"/>
        <v>2.2352941176470589</v>
      </c>
      <c r="G21" s="28">
        <f t="shared" si="2"/>
        <v>0.8598070739549839</v>
      </c>
      <c r="H21" s="28">
        <f t="shared" si="3"/>
        <v>0.30665669409124907</v>
      </c>
      <c r="I21" s="28">
        <f t="shared" si="4"/>
        <v>0.1630516080777861</v>
      </c>
      <c r="J21" s="28">
        <f t="shared" si="5"/>
        <v>0.53029169783096486</v>
      </c>
      <c r="K21" s="28">
        <f t="shared" ref="K21:K30" si="10">IF(K5=0,"",IF(K5="","",(K6-K5)/K5))</f>
        <v>1.7642030376273401E-2</v>
      </c>
      <c r="L21" s="10">
        <f t="shared" si="6"/>
        <v>7.2695270450014254E-2</v>
      </c>
      <c r="M21" s="10">
        <f t="shared" si="7"/>
        <v>1.0537867960094928E-2</v>
      </c>
      <c r="N21" s="10">
        <f t="shared" si="8"/>
        <v>7.3131011099468055E-2</v>
      </c>
    </row>
    <row r="22" spans="2:14" x14ac:dyDescent="0.2">
      <c r="B22" s="11">
        <f t="shared" si="0"/>
        <v>2009</v>
      </c>
      <c r="C22" s="4">
        <f t="shared" si="0"/>
        <v>52</v>
      </c>
      <c r="D22" s="10">
        <f t="shared" si="9"/>
        <v>2.2925263640531865E-2</v>
      </c>
      <c r="E22" s="10">
        <f t="shared" si="9"/>
        <v>1.0932475884244373E-2</v>
      </c>
      <c r="F22" s="9">
        <f t="shared" si="1"/>
        <v>1.7692307692307692</v>
      </c>
      <c r="G22" s="28">
        <f t="shared" si="2"/>
        <v>0.89631043256997456</v>
      </c>
      <c r="H22" s="28">
        <f t="shared" si="3"/>
        <v>0.28246983676366216</v>
      </c>
      <c r="I22" s="28">
        <f t="shared" si="4"/>
        <v>0.16039744499645139</v>
      </c>
      <c r="J22" s="28">
        <f t="shared" si="5"/>
        <v>0.55713271823988642</v>
      </c>
      <c r="K22" s="28">
        <f t="shared" si="10"/>
        <v>0.14492142842840647</v>
      </c>
      <c r="L22" s="10">
        <f t="shared" si="6"/>
        <v>6.706468540058512E-2</v>
      </c>
      <c r="M22" s="10">
        <f t="shared" si="7"/>
        <v>1.0399898066341822E-2</v>
      </c>
      <c r="N22" s="10">
        <f t="shared" si="8"/>
        <v>6.2851594087514714E-2</v>
      </c>
    </row>
    <row r="23" spans="2:14" x14ac:dyDescent="0.2">
      <c r="B23" s="11">
        <f t="shared" si="0"/>
        <v>2010</v>
      </c>
      <c r="C23" s="4">
        <f t="shared" si="0"/>
        <v>51</v>
      </c>
      <c r="D23" s="10">
        <f t="shared" si="9"/>
        <v>-3.1376064545047063E-3</v>
      </c>
      <c r="E23" s="10">
        <f t="shared" si="9"/>
        <v>3.1170483460559797E-2</v>
      </c>
      <c r="F23" s="9">
        <f t="shared" si="1"/>
        <v>2.0588235294117645</v>
      </c>
      <c r="G23" s="28">
        <f t="shared" si="2"/>
        <v>1.0185070943861814</v>
      </c>
      <c r="H23" s="28">
        <f t="shared" si="3"/>
        <v>0.2404603270745003</v>
      </c>
      <c r="I23" s="28">
        <f t="shared" si="4"/>
        <v>0.16232586311326469</v>
      </c>
      <c r="J23" s="28">
        <f t="shared" si="5"/>
        <v>0.59721380981223504</v>
      </c>
      <c r="K23" s="28">
        <f t="shared" si="10"/>
        <v>-9.1898522711468617E-2</v>
      </c>
      <c r="L23" s="10">
        <f t="shared" si="6"/>
        <v>8.242887445422957E-2</v>
      </c>
      <c r="M23" s="10">
        <f t="shared" si="7"/>
        <v>1.2272211630080215E-2</v>
      </c>
      <c r="N23" s="10">
        <f t="shared" si="8"/>
        <v>5.0148977789516255E-2</v>
      </c>
    </row>
    <row r="24" spans="2:14" x14ac:dyDescent="0.2">
      <c r="B24" s="11">
        <f t="shared" si="0"/>
        <v>2011</v>
      </c>
      <c r="C24" s="4">
        <f t="shared" si="0"/>
        <v>52</v>
      </c>
      <c r="D24" s="10">
        <f t="shared" si="9"/>
        <v>0.14118705035971224</v>
      </c>
      <c r="E24" s="10">
        <f t="shared" si="9"/>
        <v>-2.6526835286859961E-2</v>
      </c>
      <c r="F24" s="9">
        <f t="shared" si="1"/>
        <v>1.3846153846153846</v>
      </c>
      <c r="G24" s="28">
        <f t="shared" si="2"/>
        <v>0.90874524714828897</v>
      </c>
      <c r="H24" s="28">
        <f t="shared" si="3"/>
        <v>0.2203626220362622</v>
      </c>
      <c r="I24" s="28">
        <f t="shared" si="4"/>
        <v>0.16108786610878661</v>
      </c>
      <c r="J24" s="28">
        <f t="shared" si="5"/>
        <v>0.61854951185495122</v>
      </c>
      <c r="K24" s="28">
        <f t="shared" si="10"/>
        <v>-8.8695204006489184E-2</v>
      </c>
      <c r="L24" s="10">
        <f t="shared" si="6"/>
        <v>8.682972482049682E-2</v>
      </c>
      <c r="M24" s="10">
        <f t="shared" si="7"/>
        <v>1.4041249251545967E-2</v>
      </c>
      <c r="N24" s="10">
        <f t="shared" si="8"/>
        <v>5.5161691229376635E-2</v>
      </c>
    </row>
    <row r="25" spans="2:14" x14ac:dyDescent="0.2">
      <c r="B25" s="11">
        <f t="shared" si="0"/>
        <v>2012</v>
      </c>
      <c r="C25" s="4">
        <f t="shared" si="0"/>
        <v>51</v>
      </c>
      <c r="D25" s="10">
        <f t="shared" si="9"/>
        <v>-1.7730496453900711E-2</v>
      </c>
      <c r="E25" s="10">
        <f t="shared" si="9"/>
        <v>2.2179974651457542E-2</v>
      </c>
      <c r="F25" s="9">
        <f t="shared" si="1"/>
        <v>1.6666666666666667</v>
      </c>
      <c r="G25" s="28">
        <f t="shared" si="2"/>
        <v>0.90948543087414757</v>
      </c>
      <c r="H25" s="28">
        <f t="shared" si="3"/>
        <v>0.24812542603953647</v>
      </c>
      <c r="I25" s="28">
        <f t="shared" si="4"/>
        <v>0.14587593728698023</v>
      </c>
      <c r="J25" s="28">
        <f t="shared" si="5"/>
        <v>0.6059986366734833</v>
      </c>
      <c r="K25" s="28">
        <f t="shared" si="10"/>
        <v>3.7817684144850386E-2</v>
      </c>
      <c r="L25" s="10">
        <f t="shared" si="6"/>
        <v>9.091772965058495E-2</v>
      </c>
      <c r="M25" s="10">
        <f t="shared" si="7"/>
        <v>1.5759797148245651E-2</v>
      </c>
      <c r="N25" s="10">
        <f t="shared" si="8"/>
        <v>5.7119446908983365E-2</v>
      </c>
    </row>
    <row r="26" spans="2:14" x14ac:dyDescent="0.2">
      <c r="B26" s="11">
        <f t="shared" si="0"/>
        <v>2013</v>
      </c>
      <c r="C26" s="4">
        <f t="shared" si="0"/>
        <v>52</v>
      </c>
      <c r="D26" s="10">
        <f t="shared" si="9"/>
        <v>2.0457280385078221E-2</v>
      </c>
      <c r="E26" s="10">
        <f t="shared" si="9"/>
        <v>7.0675759454432732E-2</v>
      </c>
      <c r="F26" s="9">
        <f t="shared" si="1"/>
        <v>2.1730769230769229</v>
      </c>
      <c r="G26" s="28">
        <f t="shared" si="2"/>
        <v>1.0202663578459756</v>
      </c>
      <c r="H26" s="28">
        <f t="shared" si="3"/>
        <v>0.23098751418842225</v>
      </c>
      <c r="I26" s="28">
        <f t="shared" si="4"/>
        <v>0.15947786606129399</v>
      </c>
      <c r="J26" s="28">
        <f t="shared" si="5"/>
        <v>0.60953461975028378</v>
      </c>
      <c r="K26" s="28">
        <f t="shared" si="10"/>
        <v>-6.4185320398140205E-2</v>
      </c>
      <c r="L26" s="10">
        <f t="shared" si="6"/>
        <v>8.9930483959709914E-2</v>
      </c>
      <c r="M26" s="10">
        <f t="shared" si="7"/>
        <v>1.3689758895701072E-2</v>
      </c>
      <c r="N26" s="10">
        <f t="shared" si="8"/>
        <v>5.3133299001866127E-2</v>
      </c>
    </row>
    <row r="27" spans="2:14" x14ac:dyDescent="0.2">
      <c r="B27" s="11">
        <f t="shared" si="0"/>
        <v>2014</v>
      </c>
      <c r="C27" s="4">
        <f t="shared" si="0"/>
        <v>52</v>
      </c>
      <c r="D27" s="10">
        <f t="shared" si="9"/>
        <v>7.9795597484276726E-2</v>
      </c>
      <c r="E27" s="10">
        <f t="shared" si="9"/>
        <v>-9.0909090909090912E-2</v>
      </c>
      <c r="F27" s="9">
        <f t="shared" si="1"/>
        <v>2.25</v>
      </c>
      <c r="G27" s="28">
        <f t="shared" si="2"/>
        <v>1.3050955414012739</v>
      </c>
      <c r="H27" s="28">
        <f t="shared" si="3"/>
        <v>0.18594436310395315</v>
      </c>
      <c r="I27" s="28">
        <f t="shared" si="4"/>
        <v>0.1171303074670571</v>
      </c>
      <c r="J27" s="28">
        <f t="shared" si="5"/>
        <v>0.69692532942898977</v>
      </c>
      <c r="K27" s="28">
        <f t="shared" si="10"/>
        <v>-6.1067183641919341E-2</v>
      </c>
      <c r="L27" s="10">
        <f t="shared" si="6"/>
        <v>0.10179271986889805</v>
      </c>
      <c r="M27" s="10">
        <f t="shared" si="7"/>
        <v>1.3648728432459872E-2</v>
      </c>
      <c r="N27" s="10">
        <f t="shared" si="8"/>
        <v>6.1006549579822662E-2</v>
      </c>
    </row>
    <row r="28" spans="2:14" x14ac:dyDescent="0.2">
      <c r="B28" s="11">
        <f t="shared" si="0"/>
        <v>2015</v>
      </c>
      <c r="C28" s="4">
        <f t="shared" si="0"/>
        <v>51</v>
      </c>
      <c r="D28" s="10">
        <f t="shared" si="9"/>
        <v>0.15799053512923189</v>
      </c>
      <c r="E28" s="10">
        <f t="shared" si="9"/>
        <v>-7.1974522292993628E-2</v>
      </c>
      <c r="F28" s="9">
        <f t="shared" si="1"/>
        <v>4.5686274509803919</v>
      </c>
      <c r="G28" s="28">
        <f t="shared" si="2"/>
        <v>1.2580645161290323</v>
      </c>
      <c r="H28" s="28">
        <f t="shared" si="3"/>
        <v>0.17294053464266229</v>
      </c>
      <c r="I28" s="28">
        <f t="shared" si="4"/>
        <v>0.11947626841243862</v>
      </c>
      <c r="J28" s="28">
        <f t="shared" si="5"/>
        <v>0.70758319694489902</v>
      </c>
      <c r="K28" s="28">
        <f t="shared" si="10"/>
        <v>2.8010351315709611E-2</v>
      </c>
      <c r="L28" s="10">
        <f t="shared" si="6"/>
        <v>0.10301466270622953</v>
      </c>
      <c r="M28" s="10">
        <f t="shared" si="7"/>
        <v>1.3648264660827634E-2</v>
      </c>
      <c r="N28" s="10">
        <f t="shared" si="8"/>
        <v>6.0013075024663277E-2</v>
      </c>
    </row>
    <row r="29" spans="2:14" x14ac:dyDescent="0.2">
      <c r="B29" s="11">
        <f t="shared" si="0"/>
        <v>2016</v>
      </c>
      <c r="C29" s="4">
        <f t="shared" si="0"/>
        <v>51</v>
      </c>
      <c r="D29" s="10">
        <f t="shared" si="9"/>
        <v>-0.1150581578120088</v>
      </c>
      <c r="E29" s="10">
        <f t="shared" si="9"/>
        <v>1.029512697323267E-2</v>
      </c>
      <c r="F29" s="9">
        <f t="shared" si="1"/>
        <v>4.4117647058823533</v>
      </c>
      <c r="G29" s="28">
        <f t="shared" si="2"/>
        <v>0.92798913043478259</v>
      </c>
      <c r="H29" s="28">
        <f t="shared" si="3"/>
        <v>0.20058565153733529</v>
      </c>
      <c r="I29" s="28">
        <f t="shared" si="4"/>
        <v>0.14128843338213762</v>
      </c>
      <c r="J29" s="28">
        <f t="shared" si="5"/>
        <v>0.65812591508052709</v>
      </c>
      <c r="K29" s="28">
        <f t="shared" si="10"/>
        <v>-0.11172597839937223</v>
      </c>
      <c r="L29" s="10">
        <f t="shared" si="6"/>
        <v>0.1130821819306826</v>
      </c>
      <c r="M29" s="10">
        <f t="shared" si="7"/>
        <v>1.4512930393767018E-2</v>
      </c>
      <c r="N29" s="10">
        <f t="shared" si="8"/>
        <v>6.2275444759864115E-2</v>
      </c>
    </row>
    <row r="30" spans="2:14" x14ac:dyDescent="0.2">
      <c r="B30" s="11">
        <f t="shared" si="0"/>
        <v>2017</v>
      </c>
      <c r="C30" s="4">
        <f t="shared" si="0"/>
        <v>51</v>
      </c>
      <c r="D30" s="10">
        <f t="shared" si="9"/>
        <v>-8.4547069271758438E-2</v>
      </c>
      <c r="E30" s="10">
        <f t="shared" si="9"/>
        <v>-0.16168478260869565</v>
      </c>
      <c r="F30" s="9">
        <f t="shared" si="1"/>
        <v>3.7450980392156863</v>
      </c>
      <c r="G30" s="28">
        <f t="shared" si="2"/>
        <v>1.1029173419773095</v>
      </c>
      <c r="H30" s="28">
        <f t="shared" si="3"/>
        <v>0.18368846436443792</v>
      </c>
      <c r="I30" s="28">
        <f t="shared" si="4"/>
        <v>0.11976487876561352</v>
      </c>
      <c r="J30" s="28">
        <f t="shared" si="5"/>
        <v>0.69654665686994854</v>
      </c>
      <c r="K30" s="28">
        <f t="shared" si="10"/>
        <v>6.8921010938174113E-2</v>
      </c>
      <c r="L30" s="10">
        <f t="shared" si="6"/>
        <v>0.10187009821379109</v>
      </c>
      <c r="M30" s="10">
        <f t="shared" si="7"/>
        <v>1.815604087737804E-2</v>
      </c>
      <c r="N30" s="10">
        <f t="shared" si="8"/>
        <v>8.7896085806767443E-2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21.855468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58</v>
      </c>
      <c r="B5" s="11">
        <v>2007</v>
      </c>
      <c r="C5" s="4">
        <v>6</v>
      </c>
      <c r="D5" s="4">
        <v>663</v>
      </c>
      <c r="E5" s="4">
        <v>491</v>
      </c>
      <c r="F5" s="4">
        <v>84</v>
      </c>
      <c r="G5" s="4">
        <v>409</v>
      </c>
      <c r="H5" s="4">
        <v>103</v>
      </c>
      <c r="I5" s="4">
        <v>93</v>
      </c>
      <c r="J5" s="4">
        <v>213</v>
      </c>
      <c r="K5" s="5">
        <v>826661</v>
      </c>
      <c r="L5" s="5">
        <v>20165</v>
      </c>
      <c r="M5" s="5">
        <v>11543</v>
      </c>
      <c r="N5" s="5">
        <v>104735</v>
      </c>
    </row>
    <row r="6" spans="1:14" x14ac:dyDescent="0.2">
      <c r="A6" t="s">
        <v>58</v>
      </c>
      <c r="B6" s="11">
        <v>2008</v>
      </c>
      <c r="C6" s="4">
        <v>7</v>
      </c>
      <c r="D6" s="4">
        <v>696</v>
      </c>
      <c r="E6" s="4">
        <v>636</v>
      </c>
      <c r="F6" s="4">
        <v>14</v>
      </c>
      <c r="G6" s="4">
        <v>446</v>
      </c>
      <c r="H6" s="4">
        <v>121</v>
      </c>
      <c r="I6" s="4">
        <v>118</v>
      </c>
      <c r="J6" s="4">
        <v>207</v>
      </c>
      <c r="K6" s="5">
        <v>874662</v>
      </c>
      <c r="L6" s="5">
        <v>38242</v>
      </c>
      <c r="M6" s="5">
        <v>8401</v>
      </c>
      <c r="N6" s="5">
        <v>144320</v>
      </c>
    </row>
    <row r="7" spans="1:14" x14ac:dyDescent="0.2">
      <c r="A7" t="s">
        <v>58</v>
      </c>
      <c r="B7" s="11">
        <v>2009</v>
      </c>
      <c r="C7" s="4">
        <v>6</v>
      </c>
      <c r="D7" s="4">
        <v>652</v>
      </c>
      <c r="E7" s="4">
        <v>446</v>
      </c>
      <c r="F7" s="4">
        <v>41</v>
      </c>
      <c r="G7" s="4">
        <v>310</v>
      </c>
      <c r="H7" s="4">
        <v>116</v>
      </c>
      <c r="I7" s="4">
        <v>50</v>
      </c>
      <c r="J7" s="4">
        <v>144</v>
      </c>
      <c r="K7" s="5">
        <v>626519</v>
      </c>
      <c r="L7" s="5">
        <v>35374</v>
      </c>
      <c r="M7" s="5">
        <v>4596</v>
      </c>
      <c r="N7" s="5">
        <v>24614</v>
      </c>
    </row>
    <row r="8" spans="1:14" x14ac:dyDescent="0.2">
      <c r="A8" t="s">
        <v>58</v>
      </c>
      <c r="B8" s="11">
        <v>2010</v>
      </c>
      <c r="C8" s="4">
        <v>5</v>
      </c>
      <c r="D8" s="4">
        <v>659</v>
      </c>
      <c r="E8" s="4">
        <v>457</v>
      </c>
      <c r="F8" s="4">
        <v>42</v>
      </c>
      <c r="G8" s="4">
        <v>355</v>
      </c>
      <c r="H8" s="4">
        <v>122</v>
      </c>
      <c r="I8" s="4">
        <v>67</v>
      </c>
      <c r="J8" s="4">
        <v>166</v>
      </c>
      <c r="K8" s="5">
        <v>554758</v>
      </c>
      <c r="L8" s="5">
        <v>22655</v>
      </c>
      <c r="M8" s="5">
        <v>12228</v>
      </c>
      <c r="N8" s="5">
        <v>39871</v>
      </c>
    </row>
    <row r="9" spans="1:14" x14ac:dyDescent="0.2">
      <c r="A9" t="s">
        <v>58</v>
      </c>
      <c r="B9" s="11">
        <v>2011</v>
      </c>
      <c r="C9" s="4">
        <v>5</v>
      </c>
      <c r="D9" s="4">
        <v>692</v>
      </c>
      <c r="E9" s="4">
        <v>502</v>
      </c>
      <c r="F9" s="4">
        <v>48</v>
      </c>
      <c r="G9" s="4">
        <v>284</v>
      </c>
      <c r="H9" s="4">
        <v>87</v>
      </c>
      <c r="I9" s="4">
        <v>42</v>
      </c>
      <c r="J9" s="4">
        <v>155</v>
      </c>
      <c r="K9" s="5">
        <v>548917</v>
      </c>
      <c r="L9" s="5">
        <v>20394</v>
      </c>
      <c r="M9" s="5">
        <v>9994</v>
      </c>
      <c r="N9" s="5">
        <v>29842</v>
      </c>
    </row>
    <row r="10" spans="1:14" x14ac:dyDescent="0.2">
      <c r="A10" t="s">
        <v>58</v>
      </c>
      <c r="B10" s="11">
        <v>2012</v>
      </c>
      <c r="C10" s="4">
        <v>5</v>
      </c>
      <c r="D10" s="4">
        <v>687</v>
      </c>
      <c r="E10" s="4">
        <v>496</v>
      </c>
      <c r="F10" s="4">
        <v>31</v>
      </c>
      <c r="G10" s="4">
        <v>416</v>
      </c>
      <c r="H10" s="4">
        <v>91</v>
      </c>
      <c r="I10" s="4">
        <v>85</v>
      </c>
      <c r="J10" s="4">
        <v>240</v>
      </c>
      <c r="K10" s="5">
        <v>523743</v>
      </c>
      <c r="L10" s="5">
        <v>23508</v>
      </c>
      <c r="M10" s="5">
        <v>11392</v>
      </c>
      <c r="N10" s="5">
        <v>34897</v>
      </c>
    </row>
    <row r="11" spans="1:14" x14ac:dyDescent="0.2">
      <c r="A11" t="s">
        <v>58</v>
      </c>
      <c r="B11" s="11">
        <v>2013</v>
      </c>
      <c r="C11" s="4">
        <v>5</v>
      </c>
      <c r="D11" s="4">
        <v>703</v>
      </c>
      <c r="E11" s="4">
        <v>474</v>
      </c>
      <c r="F11" s="4">
        <v>17</v>
      </c>
      <c r="G11" s="4">
        <v>381</v>
      </c>
      <c r="H11" s="4">
        <v>76</v>
      </c>
      <c r="I11" s="4">
        <v>100</v>
      </c>
      <c r="J11" s="4">
        <v>205</v>
      </c>
      <c r="K11" s="5">
        <v>518199</v>
      </c>
      <c r="L11" s="5">
        <v>11937</v>
      </c>
      <c r="M11" s="5">
        <v>5264</v>
      </c>
      <c r="N11" s="5">
        <v>24200</v>
      </c>
    </row>
    <row r="12" spans="1:14" x14ac:dyDescent="0.2">
      <c r="A12" t="s">
        <v>58</v>
      </c>
      <c r="B12" s="11">
        <v>2014</v>
      </c>
      <c r="C12" s="4">
        <v>4</v>
      </c>
      <c r="D12" s="4">
        <v>696</v>
      </c>
      <c r="E12" s="4">
        <v>490</v>
      </c>
      <c r="F12" s="4">
        <v>17</v>
      </c>
      <c r="G12" s="4">
        <v>340</v>
      </c>
      <c r="H12" s="4">
        <v>82</v>
      </c>
      <c r="I12" s="4">
        <v>113</v>
      </c>
      <c r="J12" s="4">
        <v>145</v>
      </c>
      <c r="K12" s="5">
        <v>485068</v>
      </c>
      <c r="L12" s="5">
        <v>9508</v>
      </c>
      <c r="M12" s="5">
        <v>3080</v>
      </c>
      <c r="N12" s="5">
        <v>20063</v>
      </c>
    </row>
    <row r="13" spans="1:14" x14ac:dyDescent="0.2">
      <c r="A13" t="s">
        <v>58</v>
      </c>
      <c r="B13" s="11">
        <v>2015</v>
      </c>
      <c r="C13" s="4">
        <v>4</v>
      </c>
      <c r="D13" s="4">
        <v>722</v>
      </c>
      <c r="E13" s="4">
        <v>444</v>
      </c>
      <c r="F13" s="4">
        <v>34</v>
      </c>
      <c r="G13" s="4">
        <v>356</v>
      </c>
      <c r="H13" s="4">
        <v>99</v>
      </c>
      <c r="I13" s="4">
        <v>90</v>
      </c>
      <c r="J13" s="4">
        <v>167</v>
      </c>
      <c r="K13" s="5">
        <v>484087</v>
      </c>
      <c r="L13" s="5">
        <v>10408</v>
      </c>
      <c r="M13" s="5">
        <v>2533</v>
      </c>
      <c r="N13" s="5">
        <v>21153</v>
      </c>
    </row>
    <row r="14" spans="1:14" x14ac:dyDescent="0.2">
      <c r="A14" t="s">
        <v>58</v>
      </c>
      <c r="B14" s="11">
        <v>2016</v>
      </c>
      <c r="C14" s="4">
        <v>3</v>
      </c>
      <c r="D14" s="4">
        <v>603</v>
      </c>
      <c r="E14" s="4">
        <v>460</v>
      </c>
      <c r="F14" s="4">
        <v>32</v>
      </c>
      <c r="G14" s="4">
        <v>363</v>
      </c>
      <c r="H14" s="4">
        <v>87</v>
      </c>
      <c r="I14" s="4">
        <v>94</v>
      </c>
      <c r="J14" s="4">
        <v>182</v>
      </c>
      <c r="K14" s="5">
        <v>476609</v>
      </c>
      <c r="L14" s="5">
        <v>15894</v>
      </c>
      <c r="M14" s="5">
        <v>2246</v>
      </c>
      <c r="N14" s="5">
        <v>28881</v>
      </c>
    </row>
    <row r="15" spans="1:14" x14ac:dyDescent="0.2">
      <c r="A15" t="s">
        <v>58</v>
      </c>
      <c r="B15" s="11">
        <v>2017</v>
      </c>
      <c r="C15" s="4">
        <v>5</v>
      </c>
      <c r="D15" s="4">
        <v>626</v>
      </c>
      <c r="E15" s="4">
        <v>619</v>
      </c>
      <c r="F15" s="4">
        <v>22</v>
      </c>
      <c r="G15" s="4">
        <v>426</v>
      </c>
      <c r="H15" s="4">
        <v>99</v>
      </c>
      <c r="I15" s="4">
        <v>109</v>
      </c>
      <c r="J15" s="4">
        <v>218</v>
      </c>
      <c r="K15" s="5">
        <v>482825</v>
      </c>
      <c r="L15" s="5">
        <v>18410</v>
      </c>
      <c r="M15" s="5">
        <v>3665</v>
      </c>
      <c r="N15" s="5">
        <v>29533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382</v>
      </c>
      <c r="K17" s="8">
        <f>SUM(K5:K15)</f>
        <v>6402048</v>
      </c>
      <c r="L17" s="8">
        <f>SUM(L5:L15)</f>
        <v>226495</v>
      </c>
      <c r="M17" s="8">
        <f>SUM(M5:M15)</f>
        <v>74942</v>
      </c>
      <c r="N17" s="8">
        <f>SUM(N5:N15)</f>
        <v>502109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6</v>
      </c>
      <c r="D20" s="4"/>
      <c r="E20" s="4"/>
      <c r="F20" s="9">
        <f t="shared" ref="F20:F30" si="1">IF(C5=0,"",IF(C5="","",(F5/C5)))</f>
        <v>14</v>
      </c>
      <c r="G20" s="28">
        <f t="shared" ref="G20:G30" si="2">IF(E5=0,"",IF(E5="","",(G5/E5)))</f>
        <v>0.83299389002036661</v>
      </c>
      <c r="H20" s="28">
        <f t="shared" ref="H20:H30" si="3">IF(G5=0,"",IF(G5="","",(H5/G5)))</f>
        <v>0.25183374083129584</v>
      </c>
      <c r="I20" s="28">
        <f t="shared" ref="I20:I30" si="4">IF(G5=0,"",IF(G5="","",(I5/G5)))</f>
        <v>0.22738386308068459</v>
      </c>
      <c r="J20" s="28">
        <f t="shared" ref="J20:J30" si="5">IF(G5=0,"",IF(G5="","",(J5/G5)))</f>
        <v>0.52078239608801957</v>
      </c>
      <c r="K20" s="5"/>
      <c r="L20" s="10">
        <f t="shared" ref="L20:L30" si="6">IF(K5=0,"",IF(K5="","",(L5/K5)))</f>
        <v>2.4393312373512239E-2</v>
      </c>
      <c r="M20" s="10">
        <f t="shared" ref="M20:M30" si="7">IF(K5=0,"",IF(K5="","",(M5/K5)))</f>
        <v>1.3963402168482606E-2</v>
      </c>
      <c r="N20" s="10">
        <f t="shared" ref="N20:N30" si="8">IF(K5=0,"",IF(K5="","",(N5/K5)))</f>
        <v>0.12669643299974234</v>
      </c>
    </row>
    <row r="21" spans="2:14" x14ac:dyDescent="0.2">
      <c r="B21" s="11">
        <f t="shared" si="0"/>
        <v>2008</v>
      </c>
      <c r="C21" s="4">
        <f t="shared" si="0"/>
        <v>7</v>
      </c>
      <c r="D21" s="10">
        <f t="shared" ref="D21:E30" si="9">IF(D5=0,"",IF(D5="","",((D6-D5)/D5)))</f>
        <v>4.9773755656108594E-2</v>
      </c>
      <c r="E21" s="10">
        <f t="shared" si="9"/>
        <v>0.29531568228105909</v>
      </c>
      <c r="F21" s="9">
        <f t="shared" si="1"/>
        <v>2</v>
      </c>
      <c r="G21" s="28">
        <f t="shared" si="2"/>
        <v>0.70125786163522008</v>
      </c>
      <c r="H21" s="28">
        <f t="shared" si="3"/>
        <v>0.27130044843049328</v>
      </c>
      <c r="I21" s="28">
        <f t="shared" si="4"/>
        <v>0.26457399103139012</v>
      </c>
      <c r="J21" s="28">
        <f t="shared" si="5"/>
        <v>0.4641255605381166</v>
      </c>
      <c r="K21" s="28">
        <f t="shared" ref="K21:K30" si="10">IF(K5=0,"",IF(K5="","",(K6-K5)/K5))</f>
        <v>5.8066123840365032E-2</v>
      </c>
      <c r="L21" s="10">
        <f t="shared" si="6"/>
        <v>4.3722032053524679E-2</v>
      </c>
      <c r="M21" s="10">
        <f t="shared" si="7"/>
        <v>9.6048530746734168E-3</v>
      </c>
      <c r="N21" s="10">
        <f t="shared" si="8"/>
        <v>0.1650008803400628</v>
      </c>
    </row>
    <row r="22" spans="2:14" x14ac:dyDescent="0.2">
      <c r="B22" s="11">
        <f t="shared" si="0"/>
        <v>2009</v>
      </c>
      <c r="C22" s="4">
        <f t="shared" si="0"/>
        <v>6</v>
      </c>
      <c r="D22" s="10">
        <f t="shared" si="9"/>
        <v>-6.3218390804597707E-2</v>
      </c>
      <c r="E22" s="10">
        <f t="shared" si="9"/>
        <v>-0.29874213836477986</v>
      </c>
      <c r="F22" s="9">
        <f t="shared" si="1"/>
        <v>6.833333333333333</v>
      </c>
      <c r="G22" s="28">
        <f t="shared" si="2"/>
        <v>0.69506726457399104</v>
      </c>
      <c r="H22" s="28">
        <f t="shared" si="3"/>
        <v>0.37419354838709679</v>
      </c>
      <c r="I22" s="28">
        <f t="shared" si="4"/>
        <v>0.16129032258064516</v>
      </c>
      <c r="J22" s="28">
        <f t="shared" si="5"/>
        <v>0.46451612903225808</v>
      </c>
      <c r="K22" s="28">
        <f t="shared" si="10"/>
        <v>-0.28370158987128741</v>
      </c>
      <c r="L22" s="10">
        <f t="shared" si="6"/>
        <v>5.6461176756012185E-2</v>
      </c>
      <c r="M22" s="10">
        <f t="shared" si="7"/>
        <v>7.3357711418169285E-3</v>
      </c>
      <c r="N22" s="10">
        <f t="shared" si="8"/>
        <v>3.9286917076736698E-2</v>
      </c>
    </row>
    <row r="23" spans="2:14" x14ac:dyDescent="0.2">
      <c r="B23" s="11">
        <f t="shared" si="0"/>
        <v>2010</v>
      </c>
      <c r="C23" s="4">
        <f t="shared" si="0"/>
        <v>5</v>
      </c>
      <c r="D23" s="10">
        <f t="shared" si="9"/>
        <v>1.0736196319018405E-2</v>
      </c>
      <c r="E23" s="10">
        <f t="shared" si="9"/>
        <v>2.4663677130044841E-2</v>
      </c>
      <c r="F23" s="9">
        <f t="shared" si="1"/>
        <v>8.4</v>
      </c>
      <c r="G23" s="28">
        <f t="shared" si="2"/>
        <v>0.77680525164113789</v>
      </c>
      <c r="H23" s="28">
        <f t="shared" si="3"/>
        <v>0.3436619718309859</v>
      </c>
      <c r="I23" s="28">
        <f t="shared" si="4"/>
        <v>0.18873239436619718</v>
      </c>
      <c r="J23" s="28">
        <f t="shared" si="5"/>
        <v>0.46760563380281689</v>
      </c>
      <c r="K23" s="28">
        <f t="shared" si="10"/>
        <v>-0.11453922387030561</v>
      </c>
      <c r="L23" s="10">
        <f t="shared" si="6"/>
        <v>4.0837626496598514E-2</v>
      </c>
      <c r="M23" s="10">
        <f t="shared" si="7"/>
        <v>2.204204355773148E-2</v>
      </c>
      <c r="N23" s="10">
        <f t="shared" si="8"/>
        <v>7.1870977975982325E-2</v>
      </c>
    </row>
    <row r="24" spans="2:14" x14ac:dyDescent="0.2">
      <c r="B24" s="11">
        <f t="shared" si="0"/>
        <v>2011</v>
      </c>
      <c r="C24" s="4">
        <f t="shared" si="0"/>
        <v>5</v>
      </c>
      <c r="D24" s="10">
        <f t="shared" si="9"/>
        <v>5.007587253414264E-2</v>
      </c>
      <c r="E24" s="10">
        <f t="shared" si="9"/>
        <v>9.8468271334792121E-2</v>
      </c>
      <c r="F24" s="9">
        <f t="shared" si="1"/>
        <v>9.6</v>
      </c>
      <c r="G24" s="28">
        <f t="shared" si="2"/>
        <v>0.56573705179282874</v>
      </c>
      <c r="H24" s="28">
        <f t="shared" si="3"/>
        <v>0.30633802816901406</v>
      </c>
      <c r="I24" s="28">
        <f t="shared" si="4"/>
        <v>0.14788732394366197</v>
      </c>
      <c r="J24" s="28">
        <f t="shared" si="5"/>
        <v>0.54577464788732399</v>
      </c>
      <c r="K24" s="28">
        <f t="shared" si="10"/>
        <v>-1.0528915310820213E-2</v>
      </c>
      <c r="L24" s="10">
        <f t="shared" si="6"/>
        <v>3.7153157945554613E-2</v>
      </c>
      <c r="M24" s="10">
        <f t="shared" si="7"/>
        <v>1.8206759856225985E-2</v>
      </c>
      <c r="N24" s="10">
        <f t="shared" si="8"/>
        <v>5.4365231902090846E-2</v>
      </c>
    </row>
    <row r="25" spans="2:14" x14ac:dyDescent="0.2">
      <c r="B25" s="11">
        <f t="shared" si="0"/>
        <v>2012</v>
      </c>
      <c r="C25" s="4">
        <f t="shared" si="0"/>
        <v>5</v>
      </c>
      <c r="D25" s="10">
        <f t="shared" si="9"/>
        <v>-7.2254335260115606E-3</v>
      </c>
      <c r="E25" s="10">
        <f t="shared" si="9"/>
        <v>-1.1952191235059761E-2</v>
      </c>
      <c r="F25" s="9">
        <f t="shared" si="1"/>
        <v>6.2</v>
      </c>
      <c r="G25" s="28">
        <f t="shared" si="2"/>
        <v>0.83870967741935487</v>
      </c>
      <c r="H25" s="28">
        <f t="shared" si="3"/>
        <v>0.21875</v>
      </c>
      <c r="I25" s="28">
        <f t="shared" si="4"/>
        <v>0.20432692307692307</v>
      </c>
      <c r="J25" s="28">
        <f t="shared" si="5"/>
        <v>0.57692307692307687</v>
      </c>
      <c r="K25" s="28">
        <f t="shared" si="10"/>
        <v>-4.5861213990457575E-2</v>
      </c>
      <c r="L25" s="10">
        <f t="shared" si="6"/>
        <v>4.4884609436307503E-2</v>
      </c>
      <c r="M25" s="10">
        <f t="shared" si="7"/>
        <v>2.1751126029369367E-2</v>
      </c>
      <c r="N25" s="10">
        <f t="shared" si="8"/>
        <v>6.6630007465493565E-2</v>
      </c>
    </row>
    <row r="26" spans="2:14" x14ac:dyDescent="0.2">
      <c r="B26" s="11">
        <f t="shared" si="0"/>
        <v>2013</v>
      </c>
      <c r="C26" s="4">
        <f t="shared" si="0"/>
        <v>5</v>
      </c>
      <c r="D26" s="10">
        <f t="shared" si="9"/>
        <v>2.3289665211062592E-2</v>
      </c>
      <c r="E26" s="10">
        <f t="shared" si="9"/>
        <v>-4.4354838709677422E-2</v>
      </c>
      <c r="F26" s="9">
        <f t="shared" si="1"/>
        <v>3.4</v>
      </c>
      <c r="G26" s="28">
        <f t="shared" si="2"/>
        <v>0.80379746835443033</v>
      </c>
      <c r="H26" s="28">
        <f t="shared" si="3"/>
        <v>0.1994750656167979</v>
      </c>
      <c r="I26" s="28">
        <f t="shared" si="4"/>
        <v>0.26246719160104987</v>
      </c>
      <c r="J26" s="28">
        <f t="shared" si="5"/>
        <v>0.53805774278215224</v>
      </c>
      <c r="K26" s="28">
        <f t="shared" si="10"/>
        <v>-1.0585344338731019E-2</v>
      </c>
      <c r="L26" s="10">
        <f t="shared" si="6"/>
        <v>2.3035551979065958E-2</v>
      </c>
      <c r="M26" s="10">
        <f t="shared" si="7"/>
        <v>1.0158259664723397E-2</v>
      </c>
      <c r="N26" s="10">
        <f t="shared" si="8"/>
        <v>4.6700205905453311E-2</v>
      </c>
    </row>
    <row r="27" spans="2:14" x14ac:dyDescent="0.2">
      <c r="B27" s="11">
        <f t="shared" si="0"/>
        <v>2014</v>
      </c>
      <c r="C27" s="4">
        <f t="shared" si="0"/>
        <v>4</v>
      </c>
      <c r="D27" s="10">
        <f t="shared" si="9"/>
        <v>-9.9573257467994308E-3</v>
      </c>
      <c r="E27" s="10">
        <f t="shared" si="9"/>
        <v>3.3755274261603373E-2</v>
      </c>
      <c r="F27" s="9">
        <f t="shared" si="1"/>
        <v>4.25</v>
      </c>
      <c r="G27" s="28">
        <f t="shared" si="2"/>
        <v>0.69387755102040816</v>
      </c>
      <c r="H27" s="28">
        <f t="shared" si="3"/>
        <v>0.2411764705882353</v>
      </c>
      <c r="I27" s="28">
        <f t="shared" si="4"/>
        <v>0.33235294117647057</v>
      </c>
      <c r="J27" s="28">
        <f t="shared" si="5"/>
        <v>0.4264705882352941</v>
      </c>
      <c r="K27" s="28">
        <f t="shared" si="10"/>
        <v>-6.3934897597255111E-2</v>
      </c>
      <c r="L27" s="10">
        <f t="shared" si="6"/>
        <v>1.9601375477252672E-2</v>
      </c>
      <c r="M27" s="10">
        <f t="shared" si="7"/>
        <v>6.3496252071874463E-3</v>
      </c>
      <c r="N27" s="10">
        <f t="shared" si="8"/>
        <v>4.1361211211623936E-2</v>
      </c>
    </row>
    <row r="28" spans="2:14" x14ac:dyDescent="0.2">
      <c r="B28" s="11">
        <f t="shared" si="0"/>
        <v>2015</v>
      </c>
      <c r="C28" s="4">
        <f t="shared" si="0"/>
        <v>4</v>
      </c>
      <c r="D28" s="10">
        <f t="shared" si="9"/>
        <v>3.7356321839080463E-2</v>
      </c>
      <c r="E28" s="10">
        <f t="shared" si="9"/>
        <v>-9.3877551020408165E-2</v>
      </c>
      <c r="F28" s="9">
        <f t="shared" si="1"/>
        <v>8.5</v>
      </c>
      <c r="G28" s="28">
        <f t="shared" si="2"/>
        <v>0.80180180180180183</v>
      </c>
      <c r="H28" s="28">
        <f t="shared" si="3"/>
        <v>0.27808988764044945</v>
      </c>
      <c r="I28" s="28">
        <f t="shared" si="4"/>
        <v>0.25280898876404495</v>
      </c>
      <c r="J28" s="28">
        <f t="shared" si="5"/>
        <v>0.4691011235955056</v>
      </c>
      <c r="K28" s="28">
        <f t="shared" si="10"/>
        <v>-2.0223968598217157E-3</v>
      </c>
      <c r="L28" s="10">
        <f t="shared" si="6"/>
        <v>2.1500267513897296E-2</v>
      </c>
      <c r="M28" s="10">
        <f t="shared" si="7"/>
        <v>5.232530516208863E-3</v>
      </c>
      <c r="N28" s="10">
        <f t="shared" si="8"/>
        <v>4.3696690884076621E-2</v>
      </c>
    </row>
    <row r="29" spans="2:14" x14ac:dyDescent="0.2">
      <c r="B29" s="11">
        <f t="shared" si="0"/>
        <v>2016</v>
      </c>
      <c r="C29" s="4">
        <f t="shared" si="0"/>
        <v>3</v>
      </c>
      <c r="D29" s="10">
        <f t="shared" si="9"/>
        <v>-0.16481994459833796</v>
      </c>
      <c r="E29" s="10">
        <f t="shared" si="9"/>
        <v>3.6036036036036036E-2</v>
      </c>
      <c r="F29" s="9">
        <f t="shared" si="1"/>
        <v>10.666666666666666</v>
      </c>
      <c r="G29" s="28">
        <f t="shared" si="2"/>
        <v>0.78913043478260869</v>
      </c>
      <c r="H29" s="28">
        <f t="shared" si="3"/>
        <v>0.23966942148760331</v>
      </c>
      <c r="I29" s="28">
        <f t="shared" si="4"/>
        <v>0.25895316804407714</v>
      </c>
      <c r="J29" s="28">
        <f t="shared" si="5"/>
        <v>0.50137741046831952</v>
      </c>
      <c r="K29" s="28">
        <f t="shared" si="10"/>
        <v>-1.5447636478566869E-2</v>
      </c>
      <c r="L29" s="10">
        <f t="shared" si="6"/>
        <v>3.3348090363379629E-2</v>
      </c>
      <c r="M29" s="10">
        <f t="shared" si="7"/>
        <v>4.7124582204700286E-3</v>
      </c>
      <c r="N29" s="10">
        <f t="shared" si="8"/>
        <v>6.0596841436061845E-2</v>
      </c>
    </row>
    <row r="30" spans="2:14" x14ac:dyDescent="0.2">
      <c r="B30" s="11">
        <f t="shared" si="0"/>
        <v>2017</v>
      </c>
      <c r="C30" s="4">
        <f t="shared" si="0"/>
        <v>5</v>
      </c>
      <c r="D30" s="10">
        <f t="shared" si="9"/>
        <v>3.8142620232172471E-2</v>
      </c>
      <c r="E30" s="10">
        <f t="shared" si="9"/>
        <v>0.34565217391304348</v>
      </c>
      <c r="F30" s="9">
        <f t="shared" si="1"/>
        <v>4.4000000000000004</v>
      </c>
      <c r="G30" s="28">
        <f t="shared" si="2"/>
        <v>0.68820678513731826</v>
      </c>
      <c r="H30" s="28">
        <f t="shared" si="3"/>
        <v>0.23239436619718309</v>
      </c>
      <c r="I30" s="28">
        <f t="shared" si="4"/>
        <v>0.25586854460093894</v>
      </c>
      <c r="J30" s="28">
        <f t="shared" si="5"/>
        <v>0.51173708920187788</v>
      </c>
      <c r="K30" s="28">
        <f t="shared" si="10"/>
        <v>1.3042137265557302E-2</v>
      </c>
      <c r="L30" s="10">
        <f t="shared" si="6"/>
        <v>3.8129757158390724E-2</v>
      </c>
      <c r="M30" s="10">
        <f t="shared" si="7"/>
        <v>7.590741987262466E-3</v>
      </c>
      <c r="N30" s="10">
        <f t="shared" si="8"/>
        <v>6.1167089525190288E-2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5.140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21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59</v>
      </c>
      <c r="B5" s="11">
        <v>2007</v>
      </c>
      <c r="C5" s="4">
        <v>1</v>
      </c>
      <c r="D5" s="4">
        <v>24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5">
        <v>0</v>
      </c>
      <c r="L5" s="5">
        <v>0</v>
      </c>
      <c r="M5" s="5">
        <v>0</v>
      </c>
      <c r="N5" s="5">
        <v>0</v>
      </c>
    </row>
    <row r="6" spans="1:14" x14ac:dyDescent="0.2">
      <c r="A6" t="s">
        <v>59</v>
      </c>
      <c r="B6" s="11">
        <v>2008</v>
      </c>
      <c r="C6" s="4">
        <v>1</v>
      </c>
      <c r="D6" s="4">
        <v>24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5">
        <v>0</v>
      </c>
      <c r="L6" s="5">
        <v>0</v>
      </c>
      <c r="M6" s="5">
        <v>0</v>
      </c>
      <c r="N6" s="5">
        <v>0</v>
      </c>
    </row>
    <row r="7" spans="1:14" x14ac:dyDescent="0.2">
      <c r="A7" t="s">
        <v>59</v>
      </c>
      <c r="B7" s="11">
        <v>2009</v>
      </c>
      <c r="C7" s="4">
        <v>1</v>
      </c>
      <c r="D7" s="4">
        <v>24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2">
      <c r="A8" t="s">
        <v>59</v>
      </c>
      <c r="B8" s="11">
        <v>2010</v>
      </c>
      <c r="C8" s="4">
        <v>1</v>
      </c>
      <c r="D8" s="4">
        <v>24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">
      <c r="A9" t="s">
        <v>59</v>
      </c>
      <c r="B9" s="11">
        <v>2011</v>
      </c>
      <c r="C9" s="4">
        <v>1</v>
      </c>
      <c r="D9" s="4">
        <v>24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5">
        <v>0</v>
      </c>
      <c r="L9" s="5">
        <v>0</v>
      </c>
      <c r="M9" s="5">
        <v>0</v>
      </c>
      <c r="N9" s="5">
        <v>0</v>
      </c>
    </row>
    <row r="10" spans="1:14" x14ac:dyDescent="0.2">
      <c r="A10" t="s">
        <v>59</v>
      </c>
      <c r="B10" s="11">
        <v>2012</v>
      </c>
      <c r="C10" s="4">
        <v>1</v>
      </c>
      <c r="D10" s="4">
        <v>18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">
      <c r="A11" t="s">
        <v>59</v>
      </c>
      <c r="B11" s="11">
        <v>2013</v>
      </c>
      <c r="C11" s="4">
        <v>1</v>
      </c>
      <c r="D11" s="4">
        <v>18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5">
        <v>0</v>
      </c>
      <c r="L11" s="5">
        <v>0</v>
      </c>
      <c r="M11" s="5">
        <v>0</v>
      </c>
      <c r="N11" s="5">
        <v>0</v>
      </c>
    </row>
    <row r="12" spans="1:14" x14ac:dyDescent="0.2">
      <c r="A12" t="s">
        <v>59</v>
      </c>
      <c r="B12" s="11">
        <v>2014</v>
      </c>
      <c r="C12" s="4">
        <v>2</v>
      </c>
      <c r="D12" s="4">
        <v>18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">
      <c r="A13" t="s">
        <v>59</v>
      </c>
      <c r="B13" s="11">
        <v>2015</v>
      </c>
      <c r="C13" s="4">
        <v>1</v>
      </c>
      <c r="D13" s="4">
        <v>20</v>
      </c>
      <c r="E13" s="4">
        <v>19</v>
      </c>
      <c r="F13" s="4">
        <v>20</v>
      </c>
      <c r="G13" s="4">
        <v>23</v>
      </c>
      <c r="H13" s="4">
        <v>6</v>
      </c>
      <c r="I13" s="4">
        <v>0</v>
      </c>
      <c r="J13" s="4">
        <v>17</v>
      </c>
      <c r="K13" s="5">
        <v>7800</v>
      </c>
      <c r="L13" s="5">
        <v>205</v>
      </c>
      <c r="M13" s="5">
        <v>0</v>
      </c>
      <c r="N13" s="5">
        <v>280</v>
      </c>
    </row>
    <row r="14" spans="1:14" x14ac:dyDescent="0.2">
      <c r="A14" t="s">
        <v>59</v>
      </c>
      <c r="B14" s="11">
        <v>2016</v>
      </c>
      <c r="C14" s="4">
        <v>1</v>
      </c>
      <c r="D14" s="4">
        <v>27</v>
      </c>
      <c r="E14" s="4">
        <v>15</v>
      </c>
      <c r="F14" s="4">
        <v>7</v>
      </c>
      <c r="G14" s="4">
        <v>10</v>
      </c>
      <c r="H14" s="4">
        <v>0</v>
      </c>
      <c r="I14" s="4">
        <v>3</v>
      </c>
      <c r="J14" s="4">
        <v>7</v>
      </c>
      <c r="K14" s="5">
        <v>7008</v>
      </c>
      <c r="L14" s="5">
        <v>900</v>
      </c>
      <c r="M14" s="5">
        <v>0</v>
      </c>
      <c r="N14" s="5">
        <v>900</v>
      </c>
    </row>
    <row r="15" spans="1:14" x14ac:dyDescent="0.2">
      <c r="A15" t="s">
        <v>59</v>
      </c>
      <c r="B15" s="11">
        <v>2017</v>
      </c>
      <c r="C15" s="4">
        <v>1</v>
      </c>
      <c r="D15" s="4">
        <v>31</v>
      </c>
      <c r="E15" s="4">
        <v>17</v>
      </c>
      <c r="F15" s="4">
        <v>4</v>
      </c>
      <c r="G15" s="4">
        <v>9</v>
      </c>
      <c r="H15" s="4">
        <v>0</v>
      </c>
      <c r="I15" s="4">
        <v>2</v>
      </c>
      <c r="J15" s="4">
        <v>7</v>
      </c>
      <c r="K15" s="5">
        <v>34570</v>
      </c>
      <c r="L15" s="5">
        <v>900</v>
      </c>
      <c r="M15" s="5">
        <v>0</v>
      </c>
      <c r="N15" s="5">
        <v>825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31</v>
      </c>
      <c r="K17" s="8">
        <f>SUM(K5:K15)</f>
        <v>49378</v>
      </c>
      <c r="L17" s="8">
        <f>SUM(L5:L15)</f>
        <v>2005</v>
      </c>
      <c r="M17" s="8">
        <f>SUM(M5:M15)</f>
        <v>0</v>
      </c>
      <c r="N17" s="8">
        <f>SUM(N5:N15)</f>
        <v>2005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</v>
      </c>
      <c r="D20" s="4"/>
      <c r="E20" s="4"/>
      <c r="F20" s="9">
        <f t="shared" ref="F20:F30" si="1">IF(C5=0,"",IF(C5="","",(F5/C5)))</f>
        <v>0</v>
      </c>
      <c r="G20" s="28" t="str">
        <f t="shared" ref="G20:G30" si="2">IF(E5=0,"",IF(E5="","",(G5/E5)))</f>
        <v/>
      </c>
      <c r="H20" s="28" t="str">
        <f t="shared" ref="H20:H30" si="3">IF(G5=0,"",IF(G5="","",(H5/G5)))</f>
        <v/>
      </c>
      <c r="I20" s="28" t="str">
        <f t="shared" ref="I20:I30" si="4">IF(G5=0,"",IF(G5="","",(I5/G5)))</f>
        <v/>
      </c>
      <c r="J20" s="28" t="str">
        <f t="shared" ref="J20:J30" si="5">IF(G5=0,"",IF(G5="","",(J5/G5)))</f>
        <v/>
      </c>
      <c r="K20" s="5"/>
      <c r="L20" s="10" t="str">
        <f t="shared" ref="L20:L30" si="6">IF(K5=0,"",IF(K5="","",(L5/K5)))</f>
        <v/>
      </c>
      <c r="M20" s="10" t="str">
        <f t="shared" ref="M20:M30" si="7">IF(K5=0,"",IF(K5="","",(M5/K5)))</f>
        <v/>
      </c>
      <c r="N20" s="10" t="str">
        <f t="shared" ref="N20:N30" si="8">IF(K5=0,"",IF(K5="","",(N5/K5)))</f>
        <v/>
      </c>
    </row>
    <row r="21" spans="2:14" x14ac:dyDescent="0.2">
      <c r="B21" s="11">
        <f t="shared" si="0"/>
        <v>2008</v>
      </c>
      <c r="C21" s="4">
        <f t="shared" si="0"/>
        <v>1</v>
      </c>
      <c r="D21" s="10">
        <f t="shared" ref="D21:E30" si="9">IF(D5=0,"",IF(D5="","",((D6-D5)/D5)))</f>
        <v>0</v>
      </c>
      <c r="E21" s="10" t="str">
        <f t="shared" si="9"/>
        <v/>
      </c>
      <c r="F21" s="9">
        <f t="shared" si="1"/>
        <v>0</v>
      </c>
      <c r="G21" s="28" t="str">
        <f t="shared" si="2"/>
        <v/>
      </c>
      <c r="H21" s="28" t="str">
        <f t="shared" si="3"/>
        <v/>
      </c>
      <c r="I21" s="28" t="str">
        <f t="shared" si="4"/>
        <v/>
      </c>
      <c r="J21" s="28" t="str">
        <f t="shared" si="5"/>
        <v/>
      </c>
      <c r="K21" s="28" t="str">
        <f t="shared" ref="K21:K30" si="10">IF(K5=0,"",IF(K5="","",(K6-K5)/K5))</f>
        <v/>
      </c>
      <c r="L21" s="10" t="str">
        <f t="shared" si="6"/>
        <v/>
      </c>
      <c r="M21" s="10" t="str">
        <f t="shared" si="7"/>
        <v/>
      </c>
      <c r="N21" s="10" t="str">
        <f t="shared" si="8"/>
        <v/>
      </c>
    </row>
    <row r="22" spans="2:14" x14ac:dyDescent="0.2">
      <c r="B22" s="11">
        <f t="shared" si="0"/>
        <v>2009</v>
      </c>
      <c r="C22" s="4">
        <f t="shared" si="0"/>
        <v>1</v>
      </c>
      <c r="D22" s="10">
        <f t="shared" si="9"/>
        <v>0</v>
      </c>
      <c r="E22" s="10" t="str">
        <f t="shared" si="9"/>
        <v/>
      </c>
      <c r="F22" s="9">
        <f t="shared" si="1"/>
        <v>0</v>
      </c>
      <c r="G22" s="28" t="str">
        <f t="shared" si="2"/>
        <v/>
      </c>
      <c r="H22" s="28" t="str">
        <f t="shared" si="3"/>
        <v/>
      </c>
      <c r="I22" s="28" t="str">
        <f t="shared" si="4"/>
        <v/>
      </c>
      <c r="J22" s="28" t="str">
        <f t="shared" si="5"/>
        <v/>
      </c>
      <c r="K22" s="28" t="str">
        <f t="shared" si="10"/>
        <v/>
      </c>
      <c r="L22" s="10" t="str">
        <f t="shared" si="6"/>
        <v/>
      </c>
      <c r="M22" s="10" t="str">
        <f t="shared" si="7"/>
        <v/>
      </c>
      <c r="N22" s="10" t="str">
        <f t="shared" si="8"/>
        <v/>
      </c>
    </row>
    <row r="23" spans="2:14" x14ac:dyDescent="0.2">
      <c r="B23" s="11">
        <f t="shared" si="0"/>
        <v>2010</v>
      </c>
      <c r="C23" s="4">
        <f t="shared" si="0"/>
        <v>1</v>
      </c>
      <c r="D23" s="10">
        <f t="shared" si="9"/>
        <v>0</v>
      </c>
      <c r="E23" s="10" t="str">
        <f t="shared" si="9"/>
        <v/>
      </c>
      <c r="F23" s="9">
        <f t="shared" si="1"/>
        <v>0</v>
      </c>
      <c r="G23" s="28" t="str">
        <f t="shared" si="2"/>
        <v/>
      </c>
      <c r="H23" s="28" t="str">
        <f t="shared" si="3"/>
        <v/>
      </c>
      <c r="I23" s="28" t="str">
        <f t="shared" si="4"/>
        <v/>
      </c>
      <c r="J23" s="28" t="str">
        <f t="shared" si="5"/>
        <v/>
      </c>
      <c r="K23" s="28" t="str">
        <f t="shared" si="10"/>
        <v/>
      </c>
      <c r="L23" s="10" t="str">
        <f t="shared" si="6"/>
        <v/>
      </c>
      <c r="M23" s="10" t="str">
        <f t="shared" si="7"/>
        <v/>
      </c>
      <c r="N23" s="10" t="str">
        <f t="shared" si="8"/>
        <v/>
      </c>
    </row>
    <row r="24" spans="2:14" x14ac:dyDescent="0.2">
      <c r="B24" s="11">
        <f t="shared" si="0"/>
        <v>2011</v>
      </c>
      <c r="C24" s="4">
        <f t="shared" si="0"/>
        <v>1</v>
      </c>
      <c r="D24" s="10">
        <f t="shared" si="9"/>
        <v>0</v>
      </c>
      <c r="E24" s="10" t="str">
        <f t="shared" si="9"/>
        <v/>
      </c>
      <c r="F24" s="9">
        <f t="shared" si="1"/>
        <v>0</v>
      </c>
      <c r="G24" s="28" t="str">
        <f t="shared" si="2"/>
        <v/>
      </c>
      <c r="H24" s="28" t="str">
        <f t="shared" si="3"/>
        <v/>
      </c>
      <c r="I24" s="28" t="str">
        <f t="shared" si="4"/>
        <v/>
      </c>
      <c r="J24" s="28" t="str">
        <f t="shared" si="5"/>
        <v/>
      </c>
      <c r="K24" s="28" t="str">
        <f t="shared" si="10"/>
        <v/>
      </c>
      <c r="L24" s="10" t="str">
        <f t="shared" si="6"/>
        <v/>
      </c>
      <c r="M24" s="10" t="str">
        <f t="shared" si="7"/>
        <v/>
      </c>
      <c r="N24" s="10" t="str">
        <f t="shared" si="8"/>
        <v/>
      </c>
    </row>
    <row r="25" spans="2:14" x14ac:dyDescent="0.2">
      <c r="B25" s="11">
        <f t="shared" si="0"/>
        <v>2012</v>
      </c>
      <c r="C25" s="4">
        <f t="shared" si="0"/>
        <v>1</v>
      </c>
      <c r="D25" s="10">
        <f t="shared" si="9"/>
        <v>-0.25</v>
      </c>
      <c r="E25" s="10" t="str">
        <f t="shared" si="9"/>
        <v/>
      </c>
      <c r="F25" s="9">
        <f t="shared" si="1"/>
        <v>0</v>
      </c>
      <c r="G25" s="28" t="str">
        <f t="shared" si="2"/>
        <v/>
      </c>
      <c r="H25" s="28" t="str">
        <f t="shared" si="3"/>
        <v/>
      </c>
      <c r="I25" s="28" t="str">
        <f t="shared" si="4"/>
        <v/>
      </c>
      <c r="J25" s="28" t="str">
        <f t="shared" si="5"/>
        <v/>
      </c>
      <c r="K25" s="28" t="str">
        <f t="shared" si="10"/>
        <v/>
      </c>
      <c r="L25" s="10" t="str">
        <f t="shared" si="6"/>
        <v/>
      </c>
      <c r="M25" s="10" t="str">
        <f t="shared" si="7"/>
        <v/>
      </c>
      <c r="N25" s="10" t="str">
        <f t="shared" si="8"/>
        <v/>
      </c>
    </row>
    <row r="26" spans="2:14" x14ac:dyDescent="0.2">
      <c r="B26" s="11">
        <f t="shared" si="0"/>
        <v>2013</v>
      </c>
      <c r="C26" s="4">
        <f t="shared" si="0"/>
        <v>1</v>
      </c>
      <c r="D26" s="10">
        <f t="shared" si="9"/>
        <v>0</v>
      </c>
      <c r="E26" s="10" t="str">
        <f t="shared" si="9"/>
        <v/>
      </c>
      <c r="F26" s="9">
        <f t="shared" si="1"/>
        <v>0</v>
      </c>
      <c r="G26" s="28" t="str">
        <f t="shared" si="2"/>
        <v/>
      </c>
      <c r="H26" s="28" t="str">
        <f t="shared" si="3"/>
        <v/>
      </c>
      <c r="I26" s="28" t="str">
        <f t="shared" si="4"/>
        <v/>
      </c>
      <c r="J26" s="28" t="str">
        <f t="shared" si="5"/>
        <v/>
      </c>
      <c r="K26" s="28" t="str">
        <f t="shared" si="10"/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 x14ac:dyDescent="0.2">
      <c r="B27" s="11">
        <f t="shared" si="0"/>
        <v>2014</v>
      </c>
      <c r="C27" s="4">
        <f t="shared" si="0"/>
        <v>2</v>
      </c>
      <c r="D27" s="10">
        <f t="shared" si="9"/>
        <v>0</v>
      </c>
      <c r="E27" s="10" t="str">
        <f t="shared" si="9"/>
        <v/>
      </c>
      <c r="F27" s="9">
        <f t="shared" si="1"/>
        <v>0</v>
      </c>
      <c r="G27" s="28" t="str">
        <f t="shared" si="2"/>
        <v/>
      </c>
      <c r="H27" s="28" t="str">
        <f t="shared" si="3"/>
        <v/>
      </c>
      <c r="I27" s="28" t="str">
        <f t="shared" si="4"/>
        <v/>
      </c>
      <c r="J27" s="28" t="str">
        <f t="shared" si="5"/>
        <v/>
      </c>
      <c r="K27" s="28" t="str">
        <f t="shared" si="10"/>
        <v/>
      </c>
      <c r="L27" s="10" t="str">
        <f t="shared" si="6"/>
        <v/>
      </c>
      <c r="M27" s="10" t="str">
        <f t="shared" si="7"/>
        <v/>
      </c>
      <c r="N27" s="10" t="str">
        <f t="shared" si="8"/>
        <v/>
      </c>
    </row>
    <row r="28" spans="2:14" x14ac:dyDescent="0.2">
      <c r="B28" s="11">
        <f t="shared" si="0"/>
        <v>2015</v>
      </c>
      <c r="C28" s="4">
        <f t="shared" si="0"/>
        <v>1</v>
      </c>
      <c r="D28" s="10">
        <f t="shared" si="9"/>
        <v>0.1111111111111111</v>
      </c>
      <c r="E28" s="10" t="str">
        <f t="shared" si="9"/>
        <v/>
      </c>
      <c r="F28" s="9">
        <f t="shared" si="1"/>
        <v>20</v>
      </c>
      <c r="G28" s="28">
        <f t="shared" si="2"/>
        <v>1.2105263157894737</v>
      </c>
      <c r="H28" s="28">
        <f t="shared" si="3"/>
        <v>0.2608695652173913</v>
      </c>
      <c r="I28" s="28">
        <f t="shared" si="4"/>
        <v>0</v>
      </c>
      <c r="J28" s="28">
        <f t="shared" si="5"/>
        <v>0.73913043478260865</v>
      </c>
      <c r="K28" s="28" t="str">
        <f t="shared" si="10"/>
        <v/>
      </c>
      <c r="L28" s="10">
        <f t="shared" si="6"/>
        <v>2.6282051282051282E-2</v>
      </c>
      <c r="M28" s="10">
        <f t="shared" si="7"/>
        <v>0</v>
      </c>
      <c r="N28" s="10">
        <f t="shared" si="8"/>
        <v>3.5897435897435895E-2</v>
      </c>
    </row>
    <row r="29" spans="2:14" x14ac:dyDescent="0.2">
      <c r="B29" s="11">
        <f t="shared" si="0"/>
        <v>2016</v>
      </c>
      <c r="C29" s="4">
        <f t="shared" si="0"/>
        <v>1</v>
      </c>
      <c r="D29" s="10">
        <f t="shared" si="9"/>
        <v>0.35</v>
      </c>
      <c r="E29" s="10">
        <f t="shared" si="9"/>
        <v>-0.21052631578947367</v>
      </c>
      <c r="F29" s="9">
        <f t="shared" si="1"/>
        <v>7</v>
      </c>
      <c r="G29" s="28">
        <f t="shared" si="2"/>
        <v>0.66666666666666663</v>
      </c>
      <c r="H29" s="28">
        <f t="shared" si="3"/>
        <v>0</v>
      </c>
      <c r="I29" s="28">
        <f t="shared" si="4"/>
        <v>0.3</v>
      </c>
      <c r="J29" s="28">
        <f t="shared" si="5"/>
        <v>0.7</v>
      </c>
      <c r="K29" s="28">
        <f t="shared" si="10"/>
        <v>-0.10153846153846154</v>
      </c>
      <c r="L29" s="10">
        <f t="shared" si="6"/>
        <v>0.12842465753424659</v>
      </c>
      <c r="M29" s="10">
        <f t="shared" si="7"/>
        <v>0</v>
      </c>
      <c r="N29" s="10">
        <f t="shared" si="8"/>
        <v>0.12842465753424659</v>
      </c>
    </row>
    <row r="30" spans="2:14" x14ac:dyDescent="0.2">
      <c r="B30" s="11">
        <f t="shared" si="0"/>
        <v>2017</v>
      </c>
      <c r="C30" s="4">
        <f t="shared" si="0"/>
        <v>1</v>
      </c>
      <c r="D30" s="10">
        <f t="shared" si="9"/>
        <v>0.14814814814814814</v>
      </c>
      <c r="E30" s="10">
        <f t="shared" si="9"/>
        <v>0.13333333333333333</v>
      </c>
      <c r="F30" s="9">
        <f t="shared" si="1"/>
        <v>4</v>
      </c>
      <c r="G30" s="28">
        <f t="shared" si="2"/>
        <v>0.52941176470588236</v>
      </c>
      <c r="H30" s="28">
        <f t="shared" si="3"/>
        <v>0</v>
      </c>
      <c r="I30" s="28">
        <f t="shared" si="4"/>
        <v>0.22222222222222221</v>
      </c>
      <c r="J30" s="28">
        <f t="shared" si="5"/>
        <v>0.77777777777777779</v>
      </c>
      <c r="K30" s="28">
        <f t="shared" si="10"/>
        <v>3.9329337899543377</v>
      </c>
      <c r="L30" s="10">
        <f t="shared" si="6"/>
        <v>2.6034133641886028E-2</v>
      </c>
      <c r="M30" s="10">
        <f t="shared" si="7"/>
        <v>0</v>
      </c>
      <c r="N30" s="10">
        <f t="shared" si="8"/>
        <v>2.3864622505062192E-2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0.42578125" hidden="1" customWidth="1"/>
    <col min="2" max="2" width="5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22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60</v>
      </c>
      <c r="B5" s="11">
        <v>2007</v>
      </c>
      <c r="C5" s="4">
        <v>17</v>
      </c>
      <c r="D5" s="4">
        <v>1424</v>
      </c>
      <c r="E5" s="4">
        <v>958</v>
      </c>
      <c r="F5" s="4">
        <v>314</v>
      </c>
      <c r="G5" s="4">
        <v>837</v>
      </c>
      <c r="H5" s="4">
        <v>190</v>
      </c>
      <c r="I5" s="4">
        <v>240</v>
      </c>
      <c r="J5" s="4">
        <v>407</v>
      </c>
      <c r="K5" s="5">
        <v>364122</v>
      </c>
      <c r="L5" s="5">
        <v>9861</v>
      </c>
      <c r="M5" s="5">
        <v>3773</v>
      </c>
      <c r="N5" s="5">
        <v>20316</v>
      </c>
    </row>
    <row r="6" spans="1:14" x14ac:dyDescent="0.2">
      <c r="A6" t="s">
        <v>60</v>
      </c>
      <c r="B6" s="11">
        <v>2008</v>
      </c>
      <c r="C6" s="4">
        <v>19</v>
      </c>
      <c r="D6" s="4">
        <v>1417</v>
      </c>
      <c r="E6" s="4">
        <v>989</v>
      </c>
      <c r="F6" s="4">
        <v>184</v>
      </c>
      <c r="G6" s="4">
        <v>891</v>
      </c>
      <c r="H6" s="4">
        <v>316</v>
      </c>
      <c r="I6" s="4">
        <v>230</v>
      </c>
      <c r="J6" s="4">
        <v>345</v>
      </c>
      <c r="K6" s="5">
        <v>379701</v>
      </c>
      <c r="L6" s="5">
        <v>10911</v>
      </c>
      <c r="M6" s="5">
        <v>2151</v>
      </c>
      <c r="N6" s="5">
        <v>16268</v>
      </c>
    </row>
    <row r="7" spans="1:14" x14ac:dyDescent="0.2">
      <c r="A7" t="s">
        <v>60</v>
      </c>
      <c r="B7" s="11">
        <v>2009</v>
      </c>
      <c r="C7" s="4">
        <v>18</v>
      </c>
      <c r="D7" s="4">
        <v>1669</v>
      </c>
      <c r="E7" s="4">
        <v>1033</v>
      </c>
      <c r="F7" s="4">
        <v>256</v>
      </c>
      <c r="G7" s="4">
        <v>1038</v>
      </c>
      <c r="H7" s="4">
        <v>353</v>
      </c>
      <c r="I7" s="4">
        <v>295</v>
      </c>
      <c r="J7" s="4">
        <v>390</v>
      </c>
      <c r="K7" s="5">
        <v>409810</v>
      </c>
      <c r="L7" s="5">
        <v>8507</v>
      </c>
      <c r="M7" s="5">
        <v>2901</v>
      </c>
      <c r="N7" s="5">
        <v>16126</v>
      </c>
    </row>
    <row r="8" spans="1:14" x14ac:dyDescent="0.2">
      <c r="A8" t="s">
        <v>60</v>
      </c>
      <c r="B8" s="11">
        <v>2010</v>
      </c>
      <c r="C8" s="4">
        <v>18</v>
      </c>
      <c r="D8" s="4">
        <v>1694</v>
      </c>
      <c r="E8" s="4">
        <v>1032</v>
      </c>
      <c r="F8" s="4">
        <v>131</v>
      </c>
      <c r="G8" s="4">
        <v>1125</v>
      </c>
      <c r="H8" s="4">
        <v>303</v>
      </c>
      <c r="I8" s="4">
        <v>374</v>
      </c>
      <c r="J8" s="4">
        <v>448</v>
      </c>
      <c r="K8" s="5">
        <v>425322</v>
      </c>
      <c r="L8" s="5">
        <v>13594</v>
      </c>
      <c r="M8" s="5">
        <v>5692</v>
      </c>
      <c r="N8" s="5">
        <v>17157</v>
      </c>
    </row>
    <row r="9" spans="1:14" x14ac:dyDescent="0.2">
      <c r="A9" t="s">
        <v>60</v>
      </c>
      <c r="B9" s="11">
        <v>2011</v>
      </c>
      <c r="C9" s="4">
        <v>20</v>
      </c>
      <c r="D9" s="4">
        <v>1564</v>
      </c>
      <c r="E9" s="4">
        <v>1020</v>
      </c>
      <c r="F9" s="4">
        <v>173</v>
      </c>
      <c r="G9" s="4">
        <v>1202</v>
      </c>
      <c r="H9" s="4">
        <v>284</v>
      </c>
      <c r="I9" s="4">
        <v>325</v>
      </c>
      <c r="J9" s="4">
        <v>593</v>
      </c>
      <c r="K9" s="5">
        <v>443162</v>
      </c>
      <c r="L9" s="5">
        <v>13793</v>
      </c>
      <c r="M9" s="5">
        <v>4978</v>
      </c>
      <c r="N9" s="5">
        <v>17657</v>
      </c>
    </row>
    <row r="10" spans="1:14" x14ac:dyDescent="0.2">
      <c r="A10" t="s">
        <v>60</v>
      </c>
      <c r="B10" s="11">
        <v>2012</v>
      </c>
      <c r="C10" s="4">
        <v>22</v>
      </c>
      <c r="D10" s="4">
        <v>1574</v>
      </c>
      <c r="E10" s="4">
        <v>960</v>
      </c>
      <c r="F10" s="4">
        <v>145</v>
      </c>
      <c r="G10" s="4">
        <v>1003</v>
      </c>
      <c r="H10" s="4">
        <v>322</v>
      </c>
      <c r="I10" s="4">
        <v>264</v>
      </c>
      <c r="J10" s="4">
        <v>417</v>
      </c>
      <c r="K10" s="5">
        <v>436898</v>
      </c>
      <c r="L10" s="5">
        <v>18348</v>
      </c>
      <c r="M10" s="5">
        <v>5607</v>
      </c>
      <c r="N10" s="5">
        <v>20411</v>
      </c>
    </row>
    <row r="11" spans="1:14" x14ac:dyDescent="0.2">
      <c r="A11" t="s">
        <v>60</v>
      </c>
      <c r="B11" s="11">
        <v>2013</v>
      </c>
      <c r="C11" s="4">
        <v>24</v>
      </c>
      <c r="D11" s="4">
        <v>1657</v>
      </c>
      <c r="E11" s="4">
        <v>1030</v>
      </c>
      <c r="F11" s="4">
        <v>223</v>
      </c>
      <c r="G11" s="4">
        <v>1093</v>
      </c>
      <c r="H11" s="4">
        <v>259</v>
      </c>
      <c r="I11" s="4">
        <v>327</v>
      </c>
      <c r="J11" s="4">
        <v>507</v>
      </c>
      <c r="K11" s="5">
        <v>463316</v>
      </c>
      <c r="L11" s="5">
        <v>17036</v>
      </c>
      <c r="M11" s="5">
        <v>4860</v>
      </c>
      <c r="N11" s="5">
        <v>23514</v>
      </c>
    </row>
    <row r="12" spans="1:14" x14ac:dyDescent="0.2">
      <c r="A12" t="s">
        <v>60</v>
      </c>
      <c r="B12" s="11">
        <v>2014</v>
      </c>
      <c r="C12" s="4">
        <v>24</v>
      </c>
      <c r="D12" s="4">
        <v>1456</v>
      </c>
      <c r="E12" s="4">
        <v>957</v>
      </c>
      <c r="F12" s="4">
        <v>54</v>
      </c>
      <c r="G12" s="4">
        <v>878</v>
      </c>
      <c r="H12" s="4">
        <v>225</v>
      </c>
      <c r="I12" s="4">
        <v>258</v>
      </c>
      <c r="J12" s="4">
        <v>395</v>
      </c>
      <c r="K12" s="5">
        <v>390195</v>
      </c>
      <c r="L12" s="5">
        <v>11861</v>
      </c>
      <c r="M12" s="5">
        <v>5193</v>
      </c>
      <c r="N12" s="5">
        <v>19705</v>
      </c>
    </row>
    <row r="13" spans="1:14" x14ac:dyDescent="0.2">
      <c r="A13" t="s">
        <v>60</v>
      </c>
      <c r="B13" s="11">
        <v>2015</v>
      </c>
      <c r="C13" s="4">
        <v>23</v>
      </c>
      <c r="D13" s="4">
        <v>1506</v>
      </c>
      <c r="E13" s="4">
        <v>1011</v>
      </c>
      <c r="F13" s="4">
        <v>123</v>
      </c>
      <c r="G13" s="4">
        <v>1046</v>
      </c>
      <c r="H13" s="4">
        <v>279</v>
      </c>
      <c r="I13" s="4">
        <v>279</v>
      </c>
      <c r="J13" s="4">
        <v>488</v>
      </c>
      <c r="K13" s="5">
        <v>382980</v>
      </c>
      <c r="L13" s="5">
        <v>13206</v>
      </c>
      <c r="M13" s="5">
        <v>6137</v>
      </c>
      <c r="N13" s="5">
        <v>22092</v>
      </c>
    </row>
    <row r="14" spans="1:14" x14ac:dyDescent="0.2">
      <c r="A14" t="s">
        <v>60</v>
      </c>
      <c r="B14" s="11">
        <v>2016</v>
      </c>
      <c r="C14" s="4">
        <v>22</v>
      </c>
      <c r="D14" s="4">
        <v>1591</v>
      </c>
      <c r="E14" s="4">
        <v>972</v>
      </c>
      <c r="F14" s="4">
        <v>144</v>
      </c>
      <c r="G14" s="4">
        <v>977</v>
      </c>
      <c r="H14" s="4">
        <v>272</v>
      </c>
      <c r="I14" s="4">
        <v>271</v>
      </c>
      <c r="J14" s="4">
        <v>434</v>
      </c>
      <c r="K14" s="5">
        <v>461957</v>
      </c>
      <c r="L14" s="5">
        <v>15385</v>
      </c>
      <c r="M14" s="5">
        <v>6592</v>
      </c>
      <c r="N14" s="5">
        <v>29381</v>
      </c>
    </row>
    <row r="15" spans="1:14" x14ac:dyDescent="0.2">
      <c r="A15" t="s">
        <v>60</v>
      </c>
      <c r="B15" s="11">
        <v>2017</v>
      </c>
      <c r="C15" s="4">
        <v>25</v>
      </c>
      <c r="D15" s="4">
        <v>1703</v>
      </c>
      <c r="E15" s="4">
        <v>911</v>
      </c>
      <c r="F15" s="4">
        <v>128</v>
      </c>
      <c r="G15" s="4">
        <v>750</v>
      </c>
      <c r="H15" s="4">
        <v>186</v>
      </c>
      <c r="I15" s="4">
        <v>214</v>
      </c>
      <c r="J15" s="4">
        <v>350</v>
      </c>
      <c r="K15" s="5">
        <v>456870</v>
      </c>
      <c r="L15" s="5">
        <v>19052</v>
      </c>
      <c r="M15" s="5">
        <v>8781</v>
      </c>
      <c r="N15" s="5">
        <v>32584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1875</v>
      </c>
      <c r="K17" s="8">
        <f>SUM(K5:K15)</f>
        <v>4614333</v>
      </c>
      <c r="L17" s="8">
        <f>SUM(L5:L15)</f>
        <v>151554</v>
      </c>
      <c r="M17" s="8">
        <f>SUM(M5:M15)</f>
        <v>56665</v>
      </c>
      <c r="N17" s="8">
        <f>SUM(N5:N15)</f>
        <v>235211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17</v>
      </c>
      <c r="D20" s="4"/>
      <c r="E20" s="4"/>
      <c r="F20" s="9">
        <f t="shared" ref="F20:F30" si="1">IF(C5=0,"",IF(C5="","",(F5/C5)))</f>
        <v>18.470588235294116</v>
      </c>
      <c r="G20" s="28">
        <f t="shared" ref="G20:G30" si="2">IF(E5=0,"",IF(E5="","",(G5/E5)))</f>
        <v>0.87369519832985387</v>
      </c>
      <c r="H20" s="28">
        <f t="shared" ref="H20:H30" si="3">IF(G5=0,"",IF(G5="","",(H5/G5)))</f>
        <v>0.22700119474313021</v>
      </c>
      <c r="I20" s="28">
        <f t="shared" ref="I20:I30" si="4">IF(G5=0,"",IF(G5="","",(I5/G5)))</f>
        <v>0.28673835125448027</v>
      </c>
      <c r="J20" s="28">
        <f t="shared" ref="J20:J30" si="5">IF(G5=0,"",IF(G5="","",(J5/G5)))</f>
        <v>0.48626045400238949</v>
      </c>
      <c r="K20" s="5"/>
      <c r="L20" s="10">
        <f t="shared" ref="L20:L30" si="6">IF(K5=0,"",IF(K5="","",(L5/K5)))</f>
        <v>2.7081582546509136E-2</v>
      </c>
      <c r="M20" s="10">
        <f t="shared" ref="M20:M30" si="7">IF(K5=0,"",IF(K5="","",(M5/K5)))</f>
        <v>1.0361911666968763E-2</v>
      </c>
      <c r="N20" s="10">
        <f t="shared" ref="N20:N30" si="8">IF(K5=0,"",IF(K5="","",(N5/K5)))</f>
        <v>5.5794486463328227E-2</v>
      </c>
    </row>
    <row r="21" spans="2:14" x14ac:dyDescent="0.2">
      <c r="B21" s="11">
        <f t="shared" si="0"/>
        <v>2008</v>
      </c>
      <c r="C21" s="4">
        <f t="shared" si="0"/>
        <v>19</v>
      </c>
      <c r="D21" s="10">
        <f t="shared" ref="D21:E30" si="9">IF(D5=0,"",IF(D5="","",((D6-D5)/D5)))</f>
        <v>-4.9157303370786515E-3</v>
      </c>
      <c r="E21" s="10">
        <f t="shared" si="9"/>
        <v>3.2359081419624215E-2</v>
      </c>
      <c r="F21" s="9">
        <f t="shared" si="1"/>
        <v>9.6842105263157894</v>
      </c>
      <c r="G21" s="28">
        <f t="shared" si="2"/>
        <v>0.9009100101112234</v>
      </c>
      <c r="H21" s="28">
        <f t="shared" si="3"/>
        <v>0.35465768799102132</v>
      </c>
      <c r="I21" s="28">
        <f t="shared" si="4"/>
        <v>0.25813692480359146</v>
      </c>
      <c r="J21" s="28">
        <f t="shared" si="5"/>
        <v>0.38720538720538722</v>
      </c>
      <c r="K21" s="28">
        <f t="shared" ref="K21:K30" si="10">IF(K5=0,"",IF(K5="","",(K6-K5)/K5))</f>
        <v>4.2785110484947354E-2</v>
      </c>
      <c r="L21" s="10">
        <f t="shared" si="6"/>
        <v>2.8735768407246755E-2</v>
      </c>
      <c r="M21" s="10">
        <f t="shared" si="7"/>
        <v>5.664983763540259E-3</v>
      </c>
      <c r="N21" s="10">
        <f t="shared" si="8"/>
        <v>4.2844237966189185E-2</v>
      </c>
    </row>
    <row r="22" spans="2:14" x14ac:dyDescent="0.2">
      <c r="B22" s="11">
        <f t="shared" si="0"/>
        <v>2009</v>
      </c>
      <c r="C22" s="4">
        <f t="shared" si="0"/>
        <v>18</v>
      </c>
      <c r="D22" s="10">
        <f t="shared" si="9"/>
        <v>0.17784050811573748</v>
      </c>
      <c r="E22" s="10">
        <f t="shared" si="9"/>
        <v>4.4489383215369056E-2</v>
      </c>
      <c r="F22" s="9">
        <f t="shared" si="1"/>
        <v>14.222222222222221</v>
      </c>
      <c r="G22" s="28">
        <f t="shared" si="2"/>
        <v>1.0048402710551791</v>
      </c>
      <c r="H22" s="28">
        <f t="shared" si="3"/>
        <v>0.34007707129094411</v>
      </c>
      <c r="I22" s="28">
        <f t="shared" si="4"/>
        <v>0.2842003853564547</v>
      </c>
      <c r="J22" s="28">
        <f t="shared" si="5"/>
        <v>0.37572254335260113</v>
      </c>
      <c r="K22" s="28">
        <f t="shared" si="10"/>
        <v>7.929660443348846E-2</v>
      </c>
      <c r="L22" s="10">
        <f t="shared" si="6"/>
        <v>2.07584002342549E-2</v>
      </c>
      <c r="M22" s="10">
        <f t="shared" si="7"/>
        <v>7.0788902174178277E-3</v>
      </c>
      <c r="N22" s="10">
        <f t="shared" si="8"/>
        <v>3.9349942656352943E-2</v>
      </c>
    </row>
    <row r="23" spans="2:14" x14ac:dyDescent="0.2">
      <c r="B23" s="11">
        <f t="shared" si="0"/>
        <v>2010</v>
      </c>
      <c r="C23" s="4">
        <f t="shared" si="0"/>
        <v>18</v>
      </c>
      <c r="D23" s="10">
        <f t="shared" si="9"/>
        <v>1.4979029358897543E-2</v>
      </c>
      <c r="E23" s="10">
        <f t="shared" si="9"/>
        <v>-9.6805421103581804E-4</v>
      </c>
      <c r="F23" s="9">
        <f t="shared" si="1"/>
        <v>7.2777777777777777</v>
      </c>
      <c r="G23" s="28">
        <f t="shared" si="2"/>
        <v>1.0901162790697674</v>
      </c>
      <c r="H23" s="28">
        <f t="shared" si="3"/>
        <v>0.26933333333333331</v>
      </c>
      <c r="I23" s="28">
        <f t="shared" si="4"/>
        <v>0.33244444444444443</v>
      </c>
      <c r="J23" s="28">
        <f t="shared" si="5"/>
        <v>0.3982222222222222</v>
      </c>
      <c r="K23" s="28">
        <f t="shared" si="10"/>
        <v>3.7851687367316561E-2</v>
      </c>
      <c r="L23" s="10">
        <f t="shared" si="6"/>
        <v>3.1961666690178268E-2</v>
      </c>
      <c r="M23" s="10">
        <f t="shared" si="7"/>
        <v>1.3382801736096416E-2</v>
      </c>
      <c r="N23" s="10">
        <f t="shared" si="8"/>
        <v>4.0338849154287808E-2</v>
      </c>
    </row>
    <row r="24" spans="2:14" x14ac:dyDescent="0.2">
      <c r="B24" s="11">
        <f t="shared" si="0"/>
        <v>2011</v>
      </c>
      <c r="C24" s="4">
        <f t="shared" si="0"/>
        <v>20</v>
      </c>
      <c r="D24" s="10">
        <f t="shared" si="9"/>
        <v>-7.6741440377804018E-2</v>
      </c>
      <c r="E24" s="10">
        <f t="shared" si="9"/>
        <v>-1.1627906976744186E-2</v>
      </c>
      <c r="F24" s="9">
        <f t="shared" si="1"/>
        <v>8.65</v>
      </c>
      <c r="G24" s="28">
        <f t="shared" si="2"/>
        <v>1.1784313725490196</v>
      </c>
      <c r="H24" s="28">
        <f t="shared" si="3"/>
        <v>0.23627287853577372</v>
      </c>
      <c r="I24" s="28">
        <f t="shared" si="4"/>
        <v>0.2703826955074875</v>
      </c>
      <c r="J24" s="28">
        <f t="shared" si="5"/>
        <v>0.49334442595673877</v>
      </c>
      <c r="K24" s="28">
        <f t="shared" si="10"/>
        <v>4.1944691316226294E-2</v>
      </c>
      <c r="L24" s="10">
        <f t="shared" si="6"/>
        <v>3.1124058470717253E-2</v>
      </c>
      <c r="M24" s="10">
        <f t="shared" si="7"/>
        <v>1.1232912569218481E-2</v>
      </c>
      <c r="N24" s="10">
        <f t="shared" si="8"/>
        <v>3.9843217604397491E-2</v>
      </c>
    </row>
    <row r="25" spans="2:14" x14ac:dyDescent="0.2">
      <c r="B25" s="11">
        <f t="shared" si="0"/>
        <v>2012</v>
      </c>
      <c r="C25" s="4">
        <f t="shared" si="0"/>
        <v>22</v>
      </c>
      <c r="D25" s="10">
        <f t="shared" si="9"/>
        <v>6.3938618925831201E-3</v>
      </c>
      <c r="E25" s="10">
        <f t="shared" si="9"/>
        <v>-5.8823529411764705E-2</v>
      </c>
      <c r="F25" s="9">
        <f t="shared" si="1"/>
        <v>6.5909090909090908</v>
      </c>
      <c r="G25" s="28">
        <f t="shared" si="2"/>
        <v>1.0447916666666666</v>
      </c>
      <c r="H25" s="28">
        <f t="shared" si="3"/>
        <v>0.32103688933200397</v>
      </c>
      <c r="I25" s="28">
        <f t="shared" si="4"/>
        <v>0.26321036889332006</v>
      </c>
      <c r="J25" s="28">
        <f t="shared" si="5"/>
        <v>0.41575274177467597</v>
      </c>
      <c r="K25" s="28">
        <f t="shared" si="10"/>
        <v>-1.413478592478597E-2</v>
      </c>
      <c r="L25" s="10">
        <f t="shared" si="6"/>
        <v>4.1996072309783979E-2</v>
      </c>
      <c r="M25" s="10">
        <f t="shared" si="7"/>
        <v>1.2833659114942161E-2</v>
      </c>
      <c r="N25" s="10">
        <f t="shared" si="8"/>
        <v>4.6717998251308089E-2</v>
      </c>
    </row>
    <row r="26" spans="2:14" x14ac:dyDescent="0.2">
      <c r="B26" s="11">
        <f t="shared" si="0"/>
        <v>2013</v>
      </c>
      <c r="C26" s="4">
        <f t="shared" si="0"/>
        <v>24</v>
      </c>
      <c r="D26" s="10">
        <f t="shared" si="9"/>
        <v>5.273189326556544E-2</v>
      </c>
      <c r="E26" s="10">
        <f t="shared" si="9"/>
        <v>7.2916666666666671E-2</v>
      </c>
      <c r="F26" s="9">
        <f t="shared" si="1"/>
        <v>9.2916666666666661</v>
      </c>
      <c r="G26" s="28">
        <f t="shared" si="2"/>
        <v>1.0611650485436894</v>
      </c>
      <c r="H26" s="28">
        <f t="shared" si="3"/>
        <v>0.23696248856358645</v>
      </c>
      <c r="I26" s="28">
        <f t="shared" si="4"/>
        <v>0.2991765782250686</v>
      </c>
      <c r="J26" s="28">
        <f t="shared" si="5"/>
        <v>0.46386093321134492</v>
      </c>
      <c r="K26" s="28">
        <f t="shared" si="10"/>
        <v>6.0467202871150705E-2</v>
      </c>
      <c r="L26" s="10">
        <f t="shared" si="6"/>
        <v>3.6769720881644492E-2</v>
      </c>
      <c r="M26" s="10">
        <f t="shared" si="7"/>
        <v>1.0489601049823447E-2</v>
      </c>
      <c r="N26" s="10">
        <f t="shared" si="8"/>
        <v>5.0751538906491464E-2</v>
      </c>
    </row>
    <row r="27" spans="2:14" x14ac:dyDescent="0.2">
      <c r="B27" s="11">
        <f t="shared" si="0"/>
        <v>2014</v>
      </c>
      <c r="C27" s="4">
        <f t="shared" si="0"/>
        <v>24</v>
      </c>
      <c r="D27" s="10">
        <f t="shared" si="9"/>
        <v>-0.12130356065178033</v>
      </c>
      <c r="E27" s="10">
        <f t="shared" si="9"/>
        <v>-7.0873786407766995E-2</v>
      </c>
      <c r="F27" s="9">
        <f t="shared" si="1"/>
        <v>2.25</v>
      </c>
      <c r="G27" s="28">
        <f t="shared" si="2"/>
        <v>0.91745036572622785</v>
      </c>
      <c r="H27" s="28">
        <f t="shared" si="3"/>
        <v>0.25626423690205014</v>
      </c>
      <c r="I27" s="28">
        <f t="shared" si="4"/>
        <v>0.29384965831435078</v>
      </c>
      <c r="J27" s="28">
        <f t="shared" si="5"/>
        <v>0.44988610478359908</v>
      </c>
      <c r="K27" s="28">
        <f t="shared" si="10"/>
        <v>-0.15782101200908236</v>
      </c>
      <c r="L27" s="10">
        <f t="shared" si="6"/>
        <v>3.0397621701969527E-2</v>
      </c>
      <c r="M27" s="10">
        <f t="shared" si="7"/>
        <v>1.3308730250259486E-2</v>
      </c>
      <c r="N27" s="10">
        <f t="shared" si="8"/>
        <v>5.0500390830225915E-2</v>
      </c>
    </row>
    <row r="28" spans="2:14" x14ac:dyDescent="0.2">
      <c r="B28" s="11">
        <f t="shared" si="0"/>
        <v>2015</v>
      </c>
      <c r="C28" s="4">
        <f t="shared" si="0"/>
        <v>23</v>
      </c>
      <c r="D28" s="10">
        <f t="shared" si="9"/>
        <v>3.4340659340659344E-2</v>
      </c>
      <c r="E28" s="10">
        <f t="shared" si="9"/>
        <v>5.6426332288401257E-2</v>
      </c>
      <c r="F28" s="9">
        <f t="shared" si="1"/>
        <v>5.3478260869565215</v>
      </c>
      <c r="G28" s="28">
        <f t="shared" si="2"/>
        <v>1.0346191889218594</v>
      </c>
      <c r="H28" s="28">
        <f t="shared" si="3"/>
        <v>0.26673040152963673</v>
      </c>
      <c r="I28" s="28">
        <f t="shared" si="4"/>
        <v>0.26673040152963673</v>
      </c>
      <c r="J28" s="28">
        <f t="shared" si="5"/>
        <v>0.4665391969407266</v>
      </c>
      <c r="K28" s="28">
        <f t="shared" si="10"/>
        <v>-1.8490754622688656E-2</v>
      </c>
      <c r="L28" s="10">
        <f t="shared" si="6"/>
        <v>3.448221839260536E-2</v>
      </c>
      <c r="M28" s="10">
        <f t="shared" si="7"/>
        <v>1.6024335474437306E-2</v>
      </c>
      <c r="N28" s="10">
        <f t="shared" si="8"/>
        <v>5.768447438508538E-2</v>
      </c>
    </row>
    <row r="29" spans="2:14" x14ac:dyDescent="0.2">
      <c r="B29" s="11">
        <f t="shared" si="0"/>
        <v>2016</v>
      </c>
      <c r="C29" s="4">
        <f t="shared" si="0"/>
        <v>22</v>
      </c>
      <c r="D29" s="10">
        <f t="shared" si="9"/>
        <v>5.644090305444887E-2</v>
      </c>
      <c r="E29" s="10">
        <f t="shared" si="9"/>
        <v>-3.857566765578635E-2</v>
      </c>
      <c r="F29" s="9">
        <f t="shared" si="1"/>
        <v>6.5454545454545459</v>
      </c>
      <c r="G29" s="28">
        <f t="shared" si="2"/>
        <v>1.0051440329218106</v>
      </c>
      <c r="H29" s="28">
        <f t="shared" si="3"/>
        <v>0.27840327533265097</v>
      </c>
      <c r="I29" s="28">
        <f t="shared" si="4"/>
        <v>0.2773797338792221</v>
      </c>
      <c r="J29" s="28">
        <f t="shared" si="5"/>
        <v>0.44421699078812693</v>
      </c>
      <c r="K29" s="28">
        <f t="shared" si="10"/>
        <v>0.20621703483210613</v>
      </c>
      <c r="L29" s="10">
        <f t="shared" si="6"/>
        <v>3.3303965520600401E-2</v>
      </c>
      <c r="M29" s="10">
        <f t="shared" si="7"/>
        <v>1.4269726403106782E-2</v>
      </c>
      <c r="N29" s="10">
        <f t="shared" si="8"/>
        <v>6.3601157683507339E-2</v>
      </c>
    </row>
    <row r="30" spans="2:14" x14ac:dyDescent="0.2">
      <c r="B30" s="11">
        <f t="shared" si="0"/>
        <v>2017</v>
      </c>
      <c r="C30" s="4">
        <f t="shared" si="0"/>
        <v>25</v>
      </c>
      <c r="D30" s="10">
        <f t="shared" si="9"/>
        <v>7.039597737272156E-2</v>
      </c>
      <c r="E30" s="10">
        <f t="shared" si="9"/>
        <v>-6.2757201646090541E-2</v>
      </c>
      <c r="F30" s="9">
        <f t="shared" si="1"/>
        <v>5.12</v>
      </c>
      <c r="G30" s="28">
        <f t="shared" si="2"/>
        <v>0.82327113062568602</v>
      </c>
      <c r="H30" s="28">
        <f t="shared" si="3"/>
        <v>0.248</v>
      </c>
      <c r="I30" s="28">
        <f t="shared" si="4"/>
        <v>0.28533333333333333</v>
      </c>
      <c r="J30" s="28">
        <f t="shared" si="5"/>
        <v>0.46666666666666667</v>
      </c>
      <c r="K30" s="28">
        <f t="shared" si="10"/>
        <v>-1.101184742302855E-2</v>
      </c>
      <c r="L30" s="10">
        <f t="shared" si="6"/>
        <v>4.1701140368157245E-2</v>
      </c>
      <c r="M30" s="10">
        <f t="shared" si="7"/>
        <v>1.9219909383413225E-2</v>
      </c>
      <c r="N30" s="10">
        <f t="shared" si="8"/>
        <v>7.1320069166283626E-2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24.28515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24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61</v>
      </c>
      <c r="B5" s="11">
        <v>2007</v>
      </c>
      <c r="C5" s="4">
        <v>3</v>
      </c>
      <c r="D5" s="4">
        <v>90</v>
      </c>
      <c r="E5" s="4">
        <v>0</v>
      </c>
      <c r="F5" s="4">
        <v>0</v>
      </c>
      <c r="G5" s="4">
        <v>11</v>
      </c>
      <c r="H5" s="4">
        <v>8</v>
      </c>
      <c r="I5" s="4">
        <v>3</v>
      </c>
      <c r="J5" s="4">
        <v>0</v>
      </c>
      <c r="K5" s="5">
        <v>29589</v>
      </c>
      <c r="L5" s="5">
        <v>1000</v>
      </c>
      <c r="M5" s="5">
        <v>250</v>
      </c>
      <c r="N5" s="5">
        <v>400</v>
      </c>
    </row>
    <row r="6" spans="1:14" x14ac:dyDescent="0.2">
      <c r="A6" t="s">
        <v>61</v>
      </c>
      <c r="B6" s="11">
        <v>2008</v>
      </c>
      <c r="C6" s="4">
        <v>3</v>
      </c>
      <c r="D6" s="4">
        <v>86</v>
      </c>
      <c r="E6" s="4">
        <v>30</v>
      </c>
      <c r="F6" s="4">
        <v>0</v>
      </c>
      <c r="G6" s="4">
        <v>9</v>
      </c>
      <c r="H6" s="4">
        <v>7</v>
      </c>
      <c r="I6" s="4">
        <v>2</v>
      </c>
      <c r="J6" s="4">
        <v>0</v>
      </c>
      <c r="K6" s="5">
        <v>36289</v>
      </c>
      <c r="L6" s="5">
        <v>1021</v>
      </c>
      <c r="M6" s="5">
        <v>426</v>
      </c>
      <c r="N6" s="5">
        <v>1298</v>
      </c>
    </row>
    <row r="7" spans="1:14" x14ac:dyDescent="0.2">
      <c r="A7" t="s">
        <v>61</v>
      </c>
      <c r="B7" s="11">
        <v>2009</v>
      </c>
      <c r="C7" s="4">
        <v>3</v>
      </c>
      <c r="D7" s="4">
        <v>86</v>
      </c>
      <c r="E7" s="4">
        <v>37</v>
      </c>
      <c r="F7" s="4">
        <v>0</v>
      </c>
      <c r="G7" s="4">
        <v>10</v>
      </c>
      <c r="H7" s="4">
        <v>7</v>
      </c>
      <c r="I7" s="4">
        <v>3</v>
      </c>
      <c r="J7" s="4">
        <v>0</v>
      </c>
      <c r="K7" s="5">
        <v>34768</v>
      </c>
      <c r="L7" s="5">
        <v>1397</v>
      </c>
      <c r="M7" s="5">
        <v>325</v>
      </c>
      <c r="N7" s="5">
        <v>1640</v>
      </c>
    </row>
    <row r="8" spans="1:14" x14ac:dyDescent="0.2">
      <c r="A8" t="s">
        <v>61</v>
      </c>
      <c r="B8" s="11">
        <v>2010</v>
      </c>
      <c r="C8" s="4">
        <v>3</v>
      </c>
      <c r="D8" s="4">
        <v>85</v>
      </c>
      <c r="E8" s="4">
        <v>55</v>
      </c>
      <c r="F8" s="4">
        <v>2</v>
      </c>
      <c r="G8" s="4">
        <v>35</v>
      </c>
      <c r="H8" s="4">
        <v>5</v>
      </c>
      <c r="I8" s="4">
        <v>5</v>
      </c>
      <c r="J8" s="4">
        <v>25</v>
      </c>
      <c r="K8" s="5">
        <v>33049</v>
      </c>
      <c r="L8" s="5">
        <v>1296</v>
      </c>
      <c r="M8" s="5">
        <v>371</v>
      </c>
      <c r="N8" s="5">
        <v>1866</v>
      </c>
    </row>
    <row r="9" spans="1:14" x14ac:dyDescent="0.2">
      <c r="A9" t="s">
        <v>61</v>
      </c>
      <c r="B9" s="11">
        <v>2011</v>
      </c>
      <c r="C9" s="4">
        <v>3</v>
      </c>
      <c r="D9" s="4">
        <v>86</v>
      </c>
      <c r="E9" s="4">
        <v>40</v>
      </c>
      <c r="F9" s="4">
        <v>1</v>
      </c>
      <c r="G9" s="4">
        <v>11</v>
      </c>
      <c r="H9" s="4">
        <v>7</v>
      </c>
      <c r="I9" s="4">
        <v>4</v>
      </c>
      <c r="J9" s="4">
        <v>0</v>
      </c>
      <c r="K9" s="5">
        <v>33437</v>
      </c>
      <c r="L9" s="5">
        <v>1045</v>
      </c>
      <c r="M9" s="5">
        <v>598</v>
      </c>
      <c r="N9" s="5">
        <v>1594</v>
      </c>
    </row>
    <row r="10" spans="1:14" x14ac:dyDescent="0.2">
      <c r="A10" t="s">
        <v>61</v>
      </c>
      <c r="B10" s="11">
        <v>2012</v>
      </c>
      <c r="C10" s="4">
        <v>2</v>
      </c>
      <c r="D10" s="4">
        <v>80</v>
      </c>
      <c r="E10" s="4">
        <v>50</v>
      </c>
      <c r="F10" s="4">
        <v>4</v>
      </c>
      <c r="G10" s="4">
        <v>14</v>
      </c>
      <c r="H10" s="4">
        <v>9</v>
      </c>
      <c r="I10" s="4">
        <v>5</v>
      </c>
      <c r="J10" s="4">
        <v>0</v>
      </c>
      <c r="K10" s="5">
        <v>33068</v>
      </c>
      <c r="L10" s="5">
        <v>1385</v>
      </c>
      <c r="M10" s="5">
        <v>396</v>
      </c>
      <c r="N10" s="5">
        <v>1724</v>
      </c>
    </row>
    <row r="11" spans="1:14" x14ac:dyDescent="0.2">
      <c r="A11" t="s">
        <v>61</v>
      </c>
      <c r="B11" s="11">
        <v>2013</v>
      </c>
      <c r="C11" s="4">
        <v>2</v>
      </c>
      <c r="D11" s="4">
        <v>88</v>
      </c>
      <c r="E11" s="4">
        <v>55</v>
      </c>
      <c r="F11" s="4">
        <v>8</v>
      </c>
      <c r="G11" s="4">
        <v>25</v>
      </c>
      <c r="H11" s="4">
        <v>8</v>
      </c>
      <c r="I11" s="4">
        <v>9</v>
      </c>
      <c r="J11" s="4">
        <v>8</v>
      </c>
      <c r="K11" s="5">
        <v>34901</v>
      </c>
      <c r="L11" s="5">
        <v>1033</v>
      </c>
      <c r="M11" s="5">
        <v>453</v>
      </c>
      <c r="N11" s="5">
        <v>3034</v>
      </c>
    </row>
    <row r="12" spans="1:14" x14ac:dyDescent="0.2">
      <c r="A12" t="s">
        <v>61</v>
      </c>
      <c r="B12" s="11">
        <v>2014</v>
      </c>
      <c r="C12" s="4">
        <v>2</v>
      </c>
      <c r="D12" s="4">
        <v>83</v>
      </c>
      <c r="E12" s="4">
        <v>55</v>
      </c>
      <c r="F12" s="4">
        <v>0</v>
      </c>
      <c r="G12" s="4">
        <v>27</v>
      </c>
      <c r="H12" s="4">
        <v>9</v>
      </c>
      <c r="I12" s="4">
        <v>6</v>
      </c>
      <c r="J12" s="4">
        <v>12</v>
      </c>
      <c r="K12" s="5">
        <v>34055</v>
      </c>
      <c r="L12" s="5">
        <v>1142</v>
      </c>
      <c r="M12" s="5">
        <v>500</v>
      </c>
      <c r="N12" s="5">
        <v>1243</v>
      </c>
    </row>
    <row r="13" spans="1:14" x14ac:dyDescent="0.2">
      <c r="A13" t="s">
        <v>61</v>
      </c>
      <c r="B13" s="11">
        <v>2015</v>
      </c>
      <c r="C13" s="4">
        <v>1</v>
      </c>
      <c r="D13" s="4">
        <v>47</v>
      </c>
      <c r="E13" s="4">
        <v>50</v>
      </c>
      <c r="F13" s="4">
        <v>0</v>
      </c>
      <c r="G13" s="4">
        <v>22</v>
      </c>
      <c r="H13" s="4">
        <v>12</v>
      </c>
      <c r="I13" s="4">
        <v>10</v>
      </c>
      <c r="J13" s="4">
        <v>0</v>
      </c>
      <c r="K13" s="5">
        <v>33686</v>
      </c>
      <c r="L13" s="5">
        <v>1192</v>
      </c>
      <c r="M13" s="5">
        <v>521</v>
      </c>
      <c r="N13" s="5">
        <v>1192</v>
      </c>
    </row>
    <row r="14" spans="1:14" x14ac:dyDescent="0.2">
      <c r="A14" t="s">
        <v>61</v>
      </c>
      <c r="B14" s="11">
        <v>2016</v>
      </c>
      <c r="C14" s="4">
        <v>1</v>
      </c>
      <c r="D14" s="4">
        <v>47</v>
      </c>
      <c r="E14" s="4">
        <v>45</v>
      </c>
      <c r="F14" s="4">
        <v>1</v>
      </c>
      <c r="G14" s="4">
        <v>29</v>
      </c>
      <c r="H14" s="4">
        <v>9</v>
      </c>
      <c r="I14" s="4">
        <v>5</v>
      </c>
      <c r="J14" s="4">
        <v>15</v>
      </c>
      <c r="K14" s="5">
        <v>33686</v>
      </c>
      <c r="L14" s="5">
        <v>1434</v>
      </c>
      <c r="M14" s="5">
        <v>584</v>
      </c>
      <c r="N14" s="5">
        <v>3384</v>
      </c>
    </row>
    <row r="15" spans="1:14" x14ac:dyDescent="0.2">
      <c r="A15" t="s">
        <v>61</v>
      </c>
      <c r="B15" s="11">
        <v>2017</v>
      </c>
      <c r="C15" s="4">
        <v>1</v>
      </c>
      <c r="D15" s="4">
        <v>47</v>
      </c>
      <c r="E15" s="4">
        <v>50</v>
      </c>
      <c r="F15" s="4">
        <v>0</v>
      </c>
      <c r="G15" s="4">
        <v>31</v>
      </c>
      <c r="H15" s="4">
        <v>6</v>
      </c>
      <c r="I15" s="4">
        <v>6</v>
      </c>
      <c r="J15" s="4">
        <v>19</v>
      </c>
      <c r="K15" s="5">
        <v>35275</v>
      </c>
      <c r="L15" s="5">
        <v>0</v>
      </c>
      <c r="M15" s="5">
        <v>0</v>
      </c>
      <c r="N15" s="5">
        <v>255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16</v>
      </c>
      <c r="K17" s="8">
        <f>SUM(K5:K15)</f>
        <v>371803</v>
      </c>
      <c r="L17" s="8">
        <f>SUM(L5:L15)</f>
        <v>11945</v>
      </c>
      <c r="M17" s="8">
        <f>SUM(M5:M15)</f>
        <v>4424</v>
      </c>
      <c r="N17" s="8">
        <f>SUM(N5:N15)</f>
        <v>17630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3</v>
      </c>
      <c r="D20" s="4"/>
      <c r="E20" s="4"/>
      <c r="F20" s="9">
        <f t="shared" ref="F20:F30" si="1">IF(C5=0,"",IF(C5="","",(F5/C5)))</f>
        <v>0</v>
      </c>
      <c r="G20" s="28" t="str">
        <f t="shared" ref="G20:G30" si="2">IF(E5=0,"",IF(E5="","",(G5/E5)))</f>
        <v/>
      </c>
      <c r="H20" s="28">
        <f t="shared" ref="H20:H30" si="3">IF(G5=0,"",IF(G5="","",(H5/G5)))</f>
        <v>0.72727272727272729</v>
      </c>
      <c r="I20" s="28">
        <f t="shared" ref="I20:I30" si="4">IF(G5=0,"",IF(G5="","",(I5/G5)))</f>
        <v>0.27272727272727271</v>
      </c>
      <c r="J20" s="28">
        <f t="shared" ref="J20:J30" si="5">IF(G5=0,"",IF(G5="","",(J5/G5)))</f>
        <v>0</v>
      </c>
      <c r="K20" s="5"/>
      <c r="L20" s="10">
        <f t="shared" ref="L20:L30" si="6">IF(K5=0,"",IF(K5="","",(L5/K5)))</f>
        <v>3.3796343235661899E-2</v>
      </c>
      <c r="M20" s="10">
        <f t="shared" ref="M20:M30" si="7">IF(K5=0,"",IF(K5="","",(M5/K5)))</f>
        <v>8.4490858089154748E-3</v>
      </c>
      <c r="N20" s="10">
        <f t="shared" ref="N20:N30" si="8">IF(K5=0,"",IF(K5="","",(N5/K5)))</f>
        <v>1.3518537294264761E-2</v>
      </c>
    </row>
    <row r="21" spans="2:14" x14ac:dyDescent="0.2">
      <c r="B21" s="11">
        <f t="shared" si="0"/>
        <v>2008</v>
      </c>
      <c r="C21" s="4">
        <f t="shared" si="0"/>
        <v>3</v>
      </c>
      <c r="D21" s="10">
        <f t="shared" ref="D21:E30" si="9">IF(D5=0,"",IF(D5="","",((D6-D5)/D5)))</f>
        <v>-4.4444444444444446E-2</v>
      </c>
      <c r="E21" s="10" t="str">
        <f t="shared" si="9"/>
        <v/>
      </c>
      <c r="F21" s="9">
        <f t="shared" si="1"/>
        <v>0</v>
      </c>
      <c r="G21" s="28">
        <f t="shared" si="2"/>
        <v>0.3</v>
      </c>
      <c r="H21" s="28">
        <f t="shared" si="3"/>
        <v>0.77777777777777779</v>
      </c>
      <c r="I21" s="28">
        <f t="shared" si="4"/>
        <v>0.22222222222222221</v>
      </c>
      <c r="J21" s="28">
        <f t="shared" si="5"/>
        <v>0</v>
      </c>
      <c r="K21" s="28">
        <f t="shared" ref="K21:K30" si="10">IF(K5=0,"",IF(K5="","",(K6-K5)/K5))</f>
        <v>0.22643549967893473</v>
      </c>
      <c r="L21" s="10">
        <f t="shared" si="6"/>
        <v>2.8135247595690156E-2</v>
      </c>
      <c r="M21" s="10">
        <f t="shared" si="7"/>
        <v>1.1739094491443688E-2</v>
      </c>
      <c r="N21" s="10">
        <f t="shared" si="8"/>
        <v>3.5768414671112456E-2</v>
      </c>
    </row>
    <row r="22" spans="2:14" x14ac:dyDescent="0.2">
      <c r="B22" s="11">
        <f t="shared" si="0"/>
        <v>2009</v>
      </c>
      <c r="C22" s="4">
        <f t="shared" si="0"/>
        <v>3</v>
      </c>
      <c r="D22" s="10">
        <f t="shared" si="9"/>
        <v>0</v>
      </c>
      <c r="E22" s="10">
        <f t="shared" si="9"/>
        <v>0.23333333333333334</v>
      </c>
      <c r="F22" s="9">
        <f t="shared" si="1"/>
        <v>0</v>
      </c>
      <c r="G22" s="28">
        <f t="shared" si="2"/>
        <v>0.27027027027027029</v>
      </c>
      <c r="H22" s="28">
        <f t="shared" si="3"/>
        <v>0.7</v>
      </c>
      <c r="I22" s="28">
        <f t="shared" si="4"/>
        <v>0.3</v>
      </c>
      <c r="J22" s="28">
        <f t="shared" si="5"/>
        <v>0</v>
      </c>
      <c r="K22" s="28">
        <f t="shared" si="10"/>
        <v>-4.1913527515225001E-2</v>
      </c>
      <c r="L22" s="10">
        <f t="shared" si="6"/>
        <v>4.0180625862862404E-2</v>
      </c>
      <c r="M22" s="10">
        <f t="shared" si="7"/>
        <v>9.3476760239300499E-3</v>
      </c>
      <c r="N22" s="10">
        <f t="shared" si="8"/>
        <v>4.716981132075472E-2</v>
      </c>
    </row>
    <row r="23" spans="2:14" x14ac:dyDescent="0.2">
      <c r="B23" s="11">
        <f t="shared" si="0"/>
        <v>2010</v>
      </c>
      <c r="C23" s="4">
        <f t="shared" si="0"/>
        <v>3</v>
      </c>
      <c r="D23" s="10">
        <f t="shared" si="9"/>
        <v>-1.1627906976744186E-2</v>
      </c>
      <c r="E23" s="10">
        <f t="shared" si="9"/>
        <v>0.48648648648648651</v>
      </c>
      <c r="F23" s="9">
        <f t="shared" si="1"/>
        <v>0.66666666666666663</v>
      </c>
      <c r="G23" s="28">
        <f t="shared" si="2"/>
        <v>0.63636363636363635</v>
      </c>
      <c r="H23" s="28">
        <f t="shared" si="3"/>
        <v>0.14285714285714285</v>
      </c>
      <c r="I23" s="28">
        <f t="shared" si="4"/>
        <v>0.14285714285714285</v>
      </c>
      <c r="J23" s="28">
        <f t="shared" si="5"/>
        <v>0.7142857142857143</v>
      </c>
      <c r="K23" s="28">
        <f t="shared" si="10"/>
        <v>-4.9442015646571559E-2</v>
      </c>
      <c r="L23" s="10">
        <f t="shared" si="6"/>
        <v>3.9214499682289933E-2</v>
      </c>
      <c r="M23" s="10">
        <f t="shared" si="7"/>
        <v>1.1225755696087627E-2</v>
      </c>
      <c r="N23" s="10">
        <f t="shared" si="8"/>
        <v>5.6461617598111892E-2</v>
      </c>
    </row>
    <row r="24" spans="2:14" x14ac:dyDescent="0.2">
      <c r="B24" s="11">
        <f t="shared" si="0"/>
        <v>2011</v>
      </c>
      <c r="C24" s="4">
        <f t="shared" si="0"/>
        <v>3</v>
      </c>
      <c r="D24" s="10">
        <f t="shared" si="9"/>
        <v>1.1764705882352941E-2</v>
      </c>
      <c r="E24" s="10">
        <f t="shared" si="9"/>
        <v>-0.27272727272727271</v>
      </c>
      <c r="F24" s="9">
        <f t="shared" si="1"/>
        <v>0.33333333333333331</v>
      </c>
      <c r="G24" s="28">
        <f t="shared" si="2"/>
        <v>0.27500000000000002</v>
      </c>
      <c r="H24" s="28">
        <f t="shared" si="3"/>
        <v>0.63636363636363635</v>
      </c>
      <c r="I24" s="28">
        <f t="shared" si="4"/>
        <v>0.36363636363636365</v>
      </c>
      <c r="J24" s="28">
        <f t="shared" si="5"/>
        <v>0</v>
      </c>
      <c r="K24" s="28">
        <f t="shared" si="10"/>
        <v>1.1740143423401616E-2</v>
      </c>
      <c r="L24" s="10">
        <f t="shared" si="6"/>
        <v>3.1252803780243442E-2</v>
      </c>
      <c r="M24" s="10">
        <f t="shared" si="7"/>
        <v>1.7884379579507732E-2</v>
      </c>
      <c r="N24" s="10">
        <f t="shared" si="8"/>
        <v>4.767174088584502E-2</v>
      </c>
    </row>
    <row r="25" spans="2:14" x14ac:dyDescent="0.2">
      <c r="B25" s="11">
        <f t="shared" si="0"/>
        <v>2012</v>
      </c>
      <c r="C25" s="4">
        <f t="shared" si="0"/>
        <v>2</v>
      </c>
      <c r="D25" s="10">
        <f t="shared" si="9"/>
        <v>-6.9767441860465115E-2</v>
      </c>
      <c r="E25" s="10">
        <f t="shared" si="9"/>
        <v>0.25</v>
      </c>
      <c r="F25" s="9">
        <f t="shared" si="1"/>
        <v>2</v>
      </c>
      <c r="G25" s="28">
        <f t="shared" si="2"/>
        <v>0.28000000000000003</v>
      </c>
      <c r="H25" s="28">
        <f t="shared" si="3"/>
        <v>0.6428571428571429</v>
      </c>
      <c r="I25" s="28">
        <f t="shared" si="4"/>
        <v>0.35714285714285715</v>
      </c>
      <c r="J25" s="28">
        <f t="shared" si="5"/>
        <v>0</v>
      </c>
      <c r="K25" s="28">
        <f t="shared" si="10"/>
        <v>-1.1035679038191226E-2</v>
      </c>
      <c r="L25" s="10">
        <f t="shared" si="6"/>
        <v>4.1883391798717792E-2</v>
      </c>
      <c r="M25" s="10">
        <f t="shared" si="7"/>
        <v>1.1975323575662271E-2</v>
      </c>
      <c r="N25" s="10">
        <f t="shared" si="8"/>
        <v>5.2134994556671102E-2</v>
      </c>
    </row>
    <row r="26" spans="2:14" x14ac:dyDescent="0.2">
      <c r="B26" s="11">
        <f t="shared" si="0"/>
        <v>2013</v>
      </c>
      <c r="C26" s="4">
        <f t="shared" si="0"/>
        <v>2</v>
      </c>
      <c r="D26" s="10">
        <f t="shared" si="9"/>
        <v>0.1</v>
      </c>
      <c r="E26" s="10">
        <f t="shared" si="9"/>
        <v>0.1</v>
      </c>
      <c r="F26" s="9">
        <f t="shared" si="1"/>
        <v>4</v>
      </c>
      <c r="G26" s="28">
        <f t="shared" si="2"/>
        <v>0.45454545454545453</v>
      </c>
      <c r="H26" s="28">
        <f t="shared" si="3"/>
        <v>0.32</v>
      </c>
      <c r="I26" s="28">
        <f t="shared" si="4"/>
        <v>0.36</v>
      </c>
      <c r="J26" s="28">
        <f t="shared" si="5"/>
        <v>0.32</v>
      </c>
      <c r="K26" s="28">
        <f t="shared" si="10"/>
        <v>5.5431232611588242E-2</v>
      </c>
      <c r="L26" s="10">
        <f t="shared" si="6"/>
        <v>2.9598005787799777E-2</v>
      </c>
      <c r="M26" s="10">
        <f t="shared" si="7"/>
        <v>1.2979570785937365E-2</v>
      </c>
      <c r="N26" s="10">
        <f t="shared" si="8"/>
        <v>8.693160654422509E-2</v>
      </c>
    </row>
    <row r="27" spans="2:14" x14ac:dyDescent="0.2">
      <c r="B27" s="11">
        <f t="shared" si="0"/>
        <v>2014</v>
      </c>
      <c r="C27" s="4">
        <f t="shared" si="0"/>
        <v>2</v>
      </c>
      <c r="D27" s="10">
        <f t="shared" si="9"/>
        <v>-5.6818181818181816E-2</v>
      </c>
      <c r="E27" s="10">
        <f t="shared" si="9"/>
        <v>0</v>
      </c>
      <c r="F27" s="9">
        <f t="shared" si="1"/>
        <v>0</v>
      </c>
      <c r="G27" s="28">
        <f t="shared" si="2"/>
        <v>0.49090909090909091</v>
      </c>
      <c r="H27" s="28">
        <f t="shared" si="3"/>
        <v>0.33333333333333331</v>
      </c>
      <c r="I27" s="28">
        <f t="shared" si="4"/>
        <v>0.22222222222222221</v>
      </c>
      <c r="J27" s="28">
        <f t="shared" si="5"/>
        <v>0.44444444444444442</v>
      </c>
      <c r="K27" s="28">
        <f t="shared" si="10"/>
        <v>-2.4239993123406207E-2</v>
      </c>
      <c r="L27" s="10">
        <f t="shared" si="6"/>
        <v>3.3533989135222438E-2</v>
      </c>
      <c r="M27" s="10">
        <f t="shared" si="7"/>
        <v>1.4682131845543973E-2</v>
      </c>
      <c r="N27" s="10">
        <f t="shared" si="8"/>
        <v>3.6499779768022315E-2</v>
      </c>
    </row>
    <row r="28" spans="2:14" x14ac:dyDescent="0.2">
      <c r="B28" s="11">
        <f t="shared" si="0"/>
        <v>2015</v>
      </c>
      <c r="C28" s="4">
        <f t="shared" si="0"/>
        <v>1</v>
      </c>
      <c r="D28" s="10">
        <f t="shared" si="9"/>
        <v>-0.43373493975903615</v>
      </c>
      <c r="E28" s="10">
        <f t="shared" si="9"/>
        <v>-9.0909090909090912E-2</v>
      </c>
      <c r="F28" s="9">
        <f t="shared" si="1"/>
        <v>0</v>
      </c>
      <c r="G28" s="28">
        <f t="shared" si="2"/>
        <v>0.44</v>
      </c>
      <c r="H28" s="28">
        <f t="shared" si="3"/>
        <v>0.54545454545454541</v>
      </c>
      <c r="I28" s="28">
        <f t="shared" si="4"/>
        <v>0.45454545454545453</v>
      </c>
      <c r="J28" s="28">
        <f t="shared" si="5"/>
        <v>0</v>
      </c>
      <c r="K28" s="28">
        <f t="shared" si="10"/>
        <v>-1.0835413302011453E-2</v>
      </c>
      <c r="L28" s="10">
        <f t="shared" si="6"/>
        <v>3.5385620138930117E-2</v>
      </c>
      <c r="M28" s="10">
        <f t="shared" si="7"/>
        <v>1.5466365849314255E-2</v>
      </c>
      <c r="N28" s="10">
        <f t="shared" si="8"/>
        <v>3.5385620138930117E-2</v>
      </c>
    </row>
    <row r="29" spans="2:14" x14ac:dyDescent="0.2">
      <c r="B29" s="11">
        <f t="shared" si="0"/>
        <v>2016</v>
      </c>
      <c r="C29" s="4">
        <f t="shared" si="0"/>
        <v>1</v>
      </c>
      <c r="D29" s="10">
        <f t="shared" si="9"/>
        <v>0</v>
      </c>
      <c r="E29" s="10">
        <f t="shared" si="9"/>
        <v>-0.1</v>
      </c>
      <c r="F29" s="9">
        <f t="shared" si="1"/>
        <v>1</v>
      </c>
      <c r="G29" s="28">
        <f t="shared" si="2"/>
        <v>0.64444444444444449</v>
      </c>
      <c r="H29" s="28">
        <f t="shared" si="3"/>
        <v>0.31034482758620691</v>
      </c>
      <c r="I29" s="28">
        <f t="shared" si="4"/>
        <v>0.17241379310344829</v>
      </c>
      <c r="J29" s="28">
        <f t="shared" si="5"/>
        <v>0.51724137931034486</v>
      </c>
      <c r="K29" s="28">
        <f t="shared" si="10"/>
        <v>0</v>
      </c>
      <c r="L29" s="10">
        <f t="shared" si="6"/>
        <v>4.2569613489283384E-2</v>
      </c>
      <c r="M29" s="10">
        <f t="shared" si="7"/>
        <v>1.7336578994240931E-2</v>
      </c>
      <c r="N29" s="10">
        <f t="shared" si="8"/>
        <v>0.1004571632132043</v>
      </c>
    </row>
    <row r="30" spans="2:14" x14ac:dyDescent="0.2">
      <c r="B30" s="11">
        <f t="shared" si="0"/>
        <v>2017</v>
      </c>
      <c r="C30" s="4">
        <f t="shared" si="0"/>
        <v>1</v>
      </c>
      <c r="D30" s="10">
        <f t="shared" si="9"/>
        <v>0</v>
      </c>
      <c r="E30" s="10">
        <f t="shared" si="9"/>
        <v>0.1111111111111111</v>
      </c>
      <c r="F30" s="9">
        <f t="shared" si="1"/>
        <v>0</v>
      </c>
      <c r="G30" s="28">
        <f t="shared" si="2"/>
        <v>0.62</v>
      </c>
      <c r="H30" s="28">
        <f t="shared" si="3"/>
        <v>0.19354838709677419</v>
      </c>
      <c r="I30" s="28">
        <f t="shared" si="4"/>
        <v>0.19354838709677419</v>
      </c>
      <c r="J30" s="28">
        <f t="shared" si="5"/>
        <v>0.61290322580645162</v>
      </c>
      <c r="K30" s="28">
        <f t="shared" si="10"/>
        <v>4.7170931544261711E-2</v>
      </c>
      <c r="L30" s="10">
        <f t="shared" si="6"/>
        <v>0</v>
      </c>
      <c r="M30" s="10">
        <f t="shared" si="7"/>
        <v>0</v>
      </c>
      <c r="N30" s="10">
        <f t="shared" si="8"/>
        <v>7.2289156626506026E-3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5" sqref="B5:B15"/>
    </sheetView>
  </sheetViews>
  <sheetFormatPr defaultRowHeight="12.75" x14ac:dyDescent="0.2"/>
  <cols>
    <col min="1" max="1" width="17.855468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78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62</v>
      </c>
      <c r="B5" s="11">
        <v>2007</v>
      </c>
      <c r="C5" s="4">
        <v>1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5">
        <v>0</v>
      </c>
      <c r="L5" s="5">
        <v>0</v>
      </c>
      <c r="M5" s="5">
        <v>0</v>
      </c>
      <c r="N5" s="5">
        <v>0</v>
      </c>
    </row>
    <row r="6" spans="1:14" x14ac:dyDescent="0.2">
      <c r="A6" t="s">
        <v>62</v>
      </c>
      <c r="B6" s="11">
        <v>2008</v>
      </c>
      <c r="C6" s="4">
        <v>1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5">
        <v>0</v>
      </c>
      <c r="L6" s="5">
        <v>0</v>
      </c>
      <c r="M6" s="5">
        <v>0</v>
      </c>
      <c r="N6" s="5">
        <v>0</v>
      </c>
    </row>
    <row r="7" spans="1:14" x14ac:dyDescent="0.2">
      <c r="A7" t="s">
        <v>62</v>
      </c>
      <c r="B7" s="11">
        <v>2009</v>
      </c>
      <c r="C7" s="4">
        <v>1</v>
      </c>
      <c r="D7" s="4">
        <v>10</v>
      </c>
      <c r="E7" s="4">
        <v>23</v>
      </c>
      <c r="F7" s="4">
        <v>10</v>
      </c>
      <c r="G7" s="4">
        <v>0</v>
      </c>
      <c r="H7" s="4">
        <v>0</v>
      </c>
      <c r="I7" s="4">
        <v>0</v>
      </c>
      <c r="J7" s="4">
        <v>0</v>
      </c>
      <c r="K7" s="5">
        <v>3595</v>
      </c>
      <c r="L7" s="5">
        <v>0</v>
      </c>
      <c r="M7" s="5">
        <v>0</v>
      </c>
      <c r="N7" s="5">
        <v>0</v>
      </c>
    </row>
    <row r="8" spans="1:14" x14ac:dyDescent="0.2">
      <c r="A8" t="s">
        <v>62</v>
      </c>
      <c r="B8" s="11">
        <v>2010</v>
      </c>
      <c r="C8" s="4">
        <v>2</v>
      </c>
      <c r="D8" s="4">
        <v>10</v>
      </c>
      <c r="E8" s="4">
        <v>23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">
      <c r="A9" t="s">
        <v>62</v>
      </c>
      <c r="B9" s="11">
        <v>2011</v>
      </c>
      <c r="C9" s="4">
        <v>2</v>
      </c>
      <c r="D9" s="4">
        <v>34</v>
      </c>
      <c r="E9" s="4">
        <v>43</v>
      </c>
      <c r="F9" s="4">
        <v>25</v>
      </c>
      <c r="G9" s="4">
        <v>47</v>
      </c>
      <c r="H9" s="4">
        <v>28</v>
      </c>
      <c r="I9" s="4">
        <v>17</v>
      </c>
      <c r="J9" s="4">
        <v>2</v>
      </c>
      <c r="K9" s="5">
        <v>500</v>
      </c>
      <c r="L9" s="5">
        <v>0</v>
      </c>
      <c r="M9" s="5">
        <v>0</v>
      </c>
      <c r="N9" s="5">
        <v>3</v>
      </c>
    </row>
    <row r="10" spans="1:14" x14ac:dyDescent="0.2">
      <c r="A10" t="s">
        <v>62</v>
      </c>
      <c r="B10" s="11">
        <v>2012</v>
      </c>
      <c r="C10" s="4">
        <v>2</v>
      </c>
      <c r="D10" s="4">
        <v>37</v>
      </c>
      <c r="E10" s="4">
        <v>41</v>
      </c>
      <c r="F10" s="4">
        <v>3</v>
      </c>
      <c r="G10" s="4">
        <v>51</v>
      </c>
      <c r="H10" s="4">
        <v>28</v>
      </c>
      <c r="I10" s="4">
        <v>10</v>
      </c>
      <c r="J10" s="4">
        <v>13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">
      <c r="A11" t="s">
        <v>62</v>
      </c>
      <c r="B11" s="11">
        <v>2013</v>
      </c>
      <c r="C11" s="4">
        <v>2</v>
      </c>
      <c r="D11" s="4">
        <v>40</v>
      </c>
      <c r="E11" s="4">
        <v>39</v>
      </c>
      <c r="F11" s="4">
        <v>3</v>
      </c>
      <c r="G11" s="4">
        <v>6</v>
      </c>
      <c r="H11" s="4">
        <v>6</v>
      </c>
      <c r="I11" s="4">
        <v>0</v>
      </c>
      <c r="J11" s="4">
        <v>0</v>
      </c>
      <c r="K11" s="5">
        <v>1000</v>
      </c>
      <c r="L11" s="5">
        <v>0</v>
      </c>
      <c r="M11" s="5">
        <v>0</v>
      </c>
      <c r="N11" s="5">
        <v>0</v>
      </c>
    </row>
    <row r="12" spans="1:14" x14ac:dyDescent="0.2">
      <c r="A12" t="s">
        <v>62</v>
      </c>
      <c r="B12" s="11">
        <v>2014</v>
      </c>
      <c r="C12" s="4">
        <v>4</v>
      </c>
      <c r="D12" s="4">
        <v>40</v>
      </c>
      <c r="E12" s="4">
        <v>45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5">
        <v>0</v>
      </c>
      <c r="L12" s="5">
        <v>0</v>
      </c>
      <c r="M12" s="5">
        <v>0</v>
      </c>
      <c r="N12" s="5">
        <v>5</v>
      </c>
    </row>
    <row r="13" spans="1:14" x14ac:dyDescent="0.2">
      <c r="A13" t="s">
        <v>62</v>
      </c>
      <c r="B13" s="11">
        <v>2015</v>
      </c>
      <c r="C13" s="4">
        <v>4</v>
      </c>
      <c r="D13" s="4">
        <v>38</v>
      </c>
      <c r="E13" s="4">
        <v>38</v>
      </c>
      <c r="F13" s="4">
        <v>0</v>
      </c>
      <c r="G13" s="4">
        <v>5</v>
      </c>
      <c r="H13" s="4">
        <v>0</v>
      </c>
      <c r="I13" s="4">
        <v>0</v>
      </c>
      <c r="J13" s="4">
        <v>5</v>
      </c>
      <c r="K13" s="5">
        <v>0</v>
      </c>
      <c r="L13" s="5">
        <v>0</v>
      </c>
      <c r="M13" s="5">
        <v>0</v>
      </c>
      <c r="N13" s="5">
        <v>5</v>
      </c>
    </row>
    <row r="14" spans="1:14" x14ac:dyDescent="0.2">
      <c r="A14" t="s">
        <v>62</v>
      </c>
      <c r="B14" s="11">
        <v>2016</v>
      </c>
      <c r="C14" s="4">
        <v>4</v>
      </c>
      <c r="D14" s="4">
        <v>38</v>
      </c>
      <c r="E14" s="4">
        <v>52</v>
      </c>
      <c r="F14" s="4">
        <v>0</v>
      </c>
      <c r="G14" s="4">
        <v>14</v>
      </c>
      <c r="H14" s="4">
        <v>0</v>
      </c>
      <c r="I14" s="4">
        <v>8</v>
      </c>
      <c r="J14" s="4">
        <v>6</v>
      </c>
      <c r="K14" s="5">
        <v>0</v>
      </c>
      <c r="L14" s="5">
        <v>0</v>
      </c>
      <c r="M14" s="5">
        <v>0</v>
      </c>
      <c r="N14" s="5">
        <v>6</v>
      </c>
    </row>
    <row r="15" spans="1:14" x14ac:dyDescent="0.2">
      <c r="A15" t="s">
        <v>62</v>
      </c>
      <c r="B15" s="11">
        <v>2017</v>
      </c>
      <c r="C15" s="4">
        <v>4</v>
      </c>
      <c r="D15" s="4">
        <v>18</v>
      </c>
      <c r="E15" s="4">
        <v>61</v>
      </c>
      <c r="F15" s="4">
        <v>0</v>
      </c>
      <c r="G15" s="4">
        <v>7</v>
      </c>
      <c r="H15" s="4">
        <v>0</v>
      </c>
      <c r="I15" s="4">
        <v>0</v>
      </c>
      <c r="J15" s="4">
        <v>7</v>
      </c>
      <c r="K15" s="5">
        <v>0</v>
      </c>
      <c r="L15" s="5">
        <v>0</v>
      </c>
      <c r="M15" s="5">
        <v>0</v>
      </c>
      <c r="N15" s="5">
        <v>62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41</v>
      </c>
      <c r="K17" s="8">
        <f>SUM(K5:K15)</f>
        <v>5095</v>
      </c>
      <c r="L17" s="8">
        <f>SUM(L5:L15)</f>
        <v>0</v>
      </c>
      <c r="M17" s="8">
        <f>SUM(M5:M15)</f>
        <v>0</v>
      </c>
      <c r="N17" s="8">
        <f>SUM(N5:N15)</f>
        <v>81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1</v>
      </c>
      <c r="D20" s="4"/>
      <c r="E20" s="4"/>
      <c r="F20" s="9">
        <f>IF(C5=0,"",IF(C5="","",(F5/C5)))</f>
        <v>0</v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 x14ac:dyDescent="0.2">
      <c r="B21" s="11">
        <f>B6</f>
        <v>2008</v>
      </c>
      <c r="C21" s="4">
        <f>C6</f>
        <v>1</v>
      </c>
      <c r="D21" s="10" t="str">
        <f>IF(D5=0,"",IF(D5="","",((D6-D5)/D5)))</f>
        <v/>
      </c>
      <c r="E21" s="10" t="str">
        <f>IF(E5=0,"",IF(E5="","",((E6-E5)/E5)))</f>
        <v/>
      </c>
      <c r="F21" s="9">
        <f>IF(C6=0,"",IF(C6="","",(F6/C6)))</f>
        <v>0</v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 t="shared" ref="B22:C22" si="0">B7</f>
        <v>2009</v>
      </c>
      <c r="C22" s="4">
        <f t="shared" si="0"/>
        <v>1</v>
      </c>
      <c r="D22" s="10" t="str">
        <f>IF(D6=0,"",IF(D6="","",((D7-D6)/D6)))</f>
        <v/>
      </c>
      <c r="E22" s="10" t="str">
        <f>IF(E6=0,"",IF(E6="","",((E7-E6)/E6)))</f>
        <v/>
      </c>
      <c r="F22" s="9">
        <f>IF(C7=0,"",IF(C7="","",(F7/C7)))</f>
        <v>10</v>
      </c>
      <c r="G22" s="28">
        <f>IF(E7=0,"",IF(E7="","",(G7/E7)))</f>
        <v>0</v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>
        <f>IF(K7=0,"",IF(K7="","",(L7/K7)))</f>
        <v>0</v>
      </c>
      <c r="M22" s="10">
        <f>IF(K7=0,"",IF(K7="","",(M7/K7)))</f>
        <v>0</v>
      </c>
      <c r="N22" s="10">
        <f>IF(K7=0,"",IF(K7="","",(N7/K7)))</f>
        <v>0</v>
      </c>
    </row>
    <row r="23" spans="2:14" x14ac:dyDescent="0.2">
      <c r="B23" s="11">
        <f t="shared" ref="B23:C23" si="1">B8</f>
        <v>2010</v>
      </c>
      <c r="C23" s="4">
        <f t="shared" si="1"/>
        <v>2</v>
      </c>
      <c r="D23" s="10">
        <f t="shared" ref="D23:E23" si="2">IF(D7=0,"",IF(D7="","",((D8-D7)/D7)))</f>
        <v>0</v>
      </c>
      <c r="E23" s="10">
        <f t="shared" si="2"/>
        <v>0</v>
      </c>
      <c r="F23" s="9">
        <f>IF(C8=0,"",IF(C8="","",(F8/C8)))</f>
        <v>0</v>
      </c>
      <c r="G23" s="28">
        <f>IF(E8=0,"",IF(E8="","",(G8/E8)))</f>
        <v>0</v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>
        <f>IF(K7=0,"",IF(K7="","",(K8-K7)/K7))</f>
        <v>-1</v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 t="shared" ref="B24:C30" si="3">B9</f>
        <v>2011</v>
      </c>
      <c r="C24" s="4">
        <f t="shared" si="3"/>
        <v>2</v>
      </c>
      <c r="D24" s="10">
        <f t="shared" ref="D24:E24" si="4">IF(D8=0,"",IF(D8="","",((D9-D8)/D8)))</f>
        <v>2.4</v>
      </c>
      <c r="E24" s="10">
        <f t="shared" si="4"/>
        <v>0.86956521739130432</v>
      </c>
      <c r="F24" s="9">
        <f t="shared" ref="F24:F30" si="5">IF(C9=0,"",IF(C9="","",(F9/C9)))</f>
        <v>12.5</v>
      </c>
      <c r="G24" s="28">
        <f t="shared" ref="G24:G30" si="6">IF(E9=0,"",IF(E9="","",(G9/E9)))</f>
        <v>1.0930232558139534</v>
      </c>
      <c r="H24" s="28">
        <f t="shared" ref="H24:H30" si="7">IF(G9=0,"",IF(G9="","",(H9/G9)))</f>
        <v>0.5957446808510638</v>
      </c>
      <c r="I24" s="28">
        <f t="shared" ref="I24:I30" si="8">IF(G9=0,"",IF(G9="","",(I9/G9)))</f>
        <v>0.36170212765957449</v>
      </c>
      <c r="J24" s="28">
        <f t="shared" ref="J24:J30" si="9">IF(G9=0,"",IF(G9="","",(J9/G9)))</f>
        <v>4.2553191489361701E-2</v>
      </c>
      <c r="K24" s="28" t="str">
        <f>IF(K8=0,"",IF(K8="","",(K9-K8)/K8))</f>
        <v/>
      </c>
      <c r="L24" s="10">
        <f t="shared" ref="L24:L30" si="10">IF(K9=0,"",IF(K9="","",(L9/K9)))</f>
        <v>0</v>
      </c>
      <c r="M24" s="10">
        <f t="shared" ref="M24:M30" si="11">IF(K9=0,"",IF(K9="","",(M9/K9)))</f>
        <v>0</v>
      </c>
      <c r="N24" s="10">
        <f t="shared" ref="N24:N30" si="12">IF(K9=0,"",IF(K9="","",(N9/K9)))</f>
        <v>6.0000000000000001E-3</v>
      </c>
    </row>
    <row r="25" spans="2:14" x14ac:dyDescent="0.2">
      <c r="B25" s="11">
        <f t="shared" si="3"/>
        <v>2012</v>
      </c>
      <c r="C25" s="4">
        <f t="shared" si="3"/>
        <v>2</v>
      </c>
      <c r="D25" s="10">
        <f t="shared" ref="D25:E30" si="13">IF(D9=0,"",IF(D9="","",((D10-D9)/D9)))</f>
        <v>8.8235294117647065E-2</v>
      </c>
      <c r="E25" s="10">
        <f t="shared" si="13"/>
        <v>-4.6511627906976744E-2</v>
      </c>
      <c r="F25" s="9">
        <f t="shared" si="5"/>
        <v>1.5</v>
      </c>
      <c r="G25" s="28">
        <f t="shared" si="6"/>
        <v>1.2439024390243902</v>
      </c>
      <c r="H25" s="28">
        <f t="shared" si="7"/>
        <v>0.5490196078431373</v>
      </c>
      <c r="I25" s="28">
        <f t="shared" si="8"/>
        <v>0.19607843137254902</v>
      </c>
      <c r="J25" s="28">
        <f t="shared" si="9"/>
        <v>0.25490196078431371</v>
      </c>
      <c r="K25" s="28">
        <f t="shared" ref="K25:K30" si="14">IF(K9=0,"",IF(K9="","",(K10-K9)/K9))</f>
        <v>-1</v>
      </c>
      <c r="L25" s="10" t="str">
        <f t="shared" si="10"/>
        <v/>
      </c>
      <c r="M25" s="10" t="str">
        <f t="shared" si="11"/>
        <v/>
      </c>
      <c r="N25" s="10" t="str">
        <f t="shared" si="12"/>
        <v/>
      </c>
    </row>
    <row r="26" spans="2:14" x14ac:dyDescent="0.2">
      <c r="B26" s="11">
        <f t="shared" si="3"/>
        <v>2013</v>
      </c>
      <c r="C26" s="4">
        <f t="shared" si="3"/>
        <v>2</v>
      </c>
      <c r="D26" s="10">
        <f t="shared" si="13"/>
        <v>8.1081081081081086E-2</v>
      </c>
      <c r="E26" s="10">
        <f t="shared" si="13"/>
        <v>-4.878048780487805E-2</v>
      </c>
      <c r="F26" s="9">
        <f t="shared" si="5"/>
        <v>1.5</v>
      </c>
      <c r="G26" s="28">
        <f t="shared" si="6"/>
        <v>0.15384615384615385</v>
      </c>
      <c r="H26" s="28">
        <f t="shared" si="7"/>
        <v>1</v>
      </c>
      <c r="I26" s="28">
        <f t="shared" si="8"/>
        <v>0</v>
      </c>
      <c r="J26" s="28">
        <f t="shared" si="9"/>
        <v>0</v>
      </c>
      <c r="K26" s="28" t="str">
        <f t="shared" si="14"/>
        <v/>
      </c>
      <c r="L26" s="10">
        <f t="shared" si="10"/>
        <v>0</v>
      </c>
      <c r="M26" s="10">
        <f t="shared" si="11"/>
        <v>0</v>
      </c>
      <c r="N26" s="10">
        <f t="shared" si="12"/>
        <v>0</v>
      </c>
    </row>
    <row r="27" spans="2:14" x14ac:dyDescent="0.2">
      <c r="B27" s="11">
        <f t="shared" si="3"/>
        <v>2014</v>
      </c>
      <c r="C27" s="4">
        <f t="shared" si="3"/>
        <v>4</v>
      </c>
      <c r="D27" s="10">
        <f t="shared" si="13"/>
        <v>0</v>
      </c>
      <c r="E27" s="10">
        <f t="shared" si="13"/>
        <v>0.15384615384615385</v>
      </c>
      <c r="F27" s="9">
        <f t="shared" si="5"/>
        <v>0</v>
      </c>
      <c r="G27" s="28">
        <f t="shared" si="6"/>
        <v>0</v>
      </c>
      <c r="H27" s="28" t="str">
        <f t="shared" si="7"/>
        <v/>
      </c>
      <c r="I27" s="28" t="str">
        <f t="shared" si="8"/>
        <v/>
      </c>
      <c r="J27" s="28" t="str">
        <f t="shared" si="9"/>
        <v/>
      </c>
      <c r="K27" s="28">
        <f t="shared" si="14"/>
        <v>-1</v>
      </c>
      <c r="L27" s="10" t="str">
        <f t="shared" si="10"/>
        <v/>
      </c>
      <c r="M27" s="10" t="str">
        <f t="shared" si="11"/>
        <v/>
      </c>
      <c r="N27" s="10" t="str">
        <f t="shared" si="12"/>
        <v/>
      </c>
    </row>
    <row r="28" spans="2:14" x14ac:dyDescent="0.2">
      <c r="B28" s="11">
        <f t="shared" si="3"/>
        <v>2015</v>
      </c>
      <c r="C28" s="4">
        <f t="shared" si="3"/>
        <v>4</v>
      </c>
      <c r="D28" s="10">
        <f t="shared" si="13"/>
        <v>-0.05</v>
      </c>
      <c r="E28" s="10">
        <f t="shared" si="13"/>
        <v>-0.15555555555555556</v>
      </c>
      <c r="F28" s="9">
        <f t="shared" si="5"/>
        <v>0</v>
      </c>
      <c r="G28" s="28">
        <f t="shared" si="6"/>
        <v>0.13157894736842105</v>
      </c>
      <c r="H28" s="28">
        <f t="shared" si="7"/>
        <v>0</v>
      </c>
      <c r="I28" s="28">
        <f t="shared" si="8"/>
        <v>0</v>
      </c>
      <c r="J28" s="28">
        <f t="shared" si="9"/>
        <v>1</v>
      </c>
      <c r="K28" s="28" t="str">
        <f t="shared" si="14"/>
        <v/>
      </c>
      <c r="L28" s="10" t="str">
        <f t="shared" si="10"/>
        <v/>
      </c>
      <c r="M28" s="10" t="str">
        <f t="shared" si="11"/>
        <v/>
      </c>
      <c r="N28" s="10" t="str">
        <f t="shared" si="12"/>
        <v/>
      </c>
    </row>
    <row r="29" spans="2:14" x14ac:dyDescent="0.2">
      <c r="B29" s="11">
        <f t="shared" si="3"/>
        <v>2016</v>
      </c>
      <c r="C29" s="4">
        <f t="shared" si="3"/>
        <v>4</v>
      </c>
      <c r="D29" s="10">
        <f t="shared" si="13"/>
        <v>0</v>
      </c>
      <c r="E29" s="10">
        <f t="shared" si="13"/>
        <v>0.36842105263157893</v>
      </c>
      <c r="F29" s="9">
        <f t="shared" si="5"/>
        <v>0</v>
      </c>
      <c r="G29" s="28">
        <f t="shared" si="6"/>
        <v>0.26923076923076922</v>
      </c>
      <c r="H29" s="28">
        <f t="shared" si="7"/>
        <v>0</v>
      </c>
      <c r="I29" s="28">
        <f t="shared" si="8"/>
        <v>0.5714285714285714</v>
      </c>
      <c r="J29" s="28">
        <f t="shared" si="9"/>
        <v>0.42857142857142855</v>
      </c>
      <c r="K29" s="28" t="str">
        <f t="shared" si="14"/>
        <v/>
      </c>
      <c r="L29" s="10" t="str">
        <f t="shared" si="10"/>
        <v/>
      </c>
      <c r="M29" s="10" t="str">
        <f t="shared" si="11"/>
        <v/>
      </c>
      <c r="N29" s="10" t="str">
        <f t="shared" si="12"/>
        <v/>
      </c>
    </row>
    <row r="30" spans="2:14" x14ac:dyDescent="0.2">
      <c r="B30" s="11">
        <f t="shared" si="3"/>
        <v>2017</v>
      </c>
      <c r="C30" s="4">
        <f t="shared" si="3"/>
        <v>4</v>
      </c>
      <c r="D30" s="10">
        <f t="shared" si="13"/>
        <v>-0.52631578947368418</v>
      </c>
      <c r="E30" s="10">
        <f t="shared" si="13"/>
        <v>0.17307692307692307</v>
      </c>
      <c r="F30" s="9">
        <f t="shared" si="5"/>
        <v>0</v>
      </c>
      <c r="G30" s="28">
        <f t="shared" si="6"/>
        <v>0.11475409836065574</v>
      </c>
      <c r="H30" s="28">
        <f t="shared" si="7"/>
        <v>0</v>
      </c>
      <c r="I30" s="28">
        <f t="shared" si="8"/>
        <v>0</v>
      </c>
      <c r="J30" s="28">
        <f t="shared" si="9"/>
        <v>1</v>
      </c>
      <c r="K30" s="28" t="str">
        <f t="shared" si="14"/>
        <v/>
      </c>
      <c r="L30" s="10" t="str">
        <f t="shared" si="10"/>
        <v/>
      </c>
      <c r="M30" s="10" t="str">
        <f t="shared" si="11"/>
        <v/>
      </c>
      <c r="N30" s="10" t="str">
        <f t="shared" si="12"/>
        <v/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21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98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B5" s="11">
        <v>2007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 x14ac:dyDescent="0.2">
      <c r="B6" s="11">
        <v>2008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 x14ac:dyDescent="0.2">
      <c r="B7" s="11">
        <v>2009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 x14ac:dyDescent="0.2">
      <c r="A8" t="s">
        <v>85</v>
      </c>
      <c r="B8" s="11">
        <v>2010</v>
      </c>
      <c r="C8" s="4">
        <v>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">
      <c r="A9" t="s">
        <v>85</v>
      </c>
      <c r="B9" s="11">
        <v>2011</v>
      </c>
      <c r="C9" s="4">
        <v>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5">
        <v>0</v>
      </c>
      <c r="L9" s="5">
        <v>0</v>
      </c>
      <c r="M9" s="5">
        <v>0</v>
      </c>
      <c r="N9" s="5">
        <v>0</v>
      </c>
    </row>
    <row r="10" spans="1:14" x14ac:dyDescent="0.2">
      <c r="A10" t="s">
        <v>85</v>
      </c>
      <c r="B10" s="11">
        <v>2012</v>
      </c>
      <c r="C10" s="4">
        <v>1</v>
      </c>
      <c r="D10" s="4">
        <v>0</v>
      </c>
      <c r="E10" s="4">
        <v>30</v>
      </c>
      <c r="F10" s="4">
        <v>0</v>
      </c>
      <c r="G10" s="4">
        <v>34</v>
      </c>
      <c r="H10" s="4">
        <v>16</v>
      </c>
      <c r="I10" s="4">
        <v>6</v>
      </c>
      <c r="J10" s="4">
        <v>12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">
      <c r="A11" t="s">
        <v>85</v>
      </c>
      <c r="B11" s="11">
        <v>2013</v>
      </c>
      <c r="C11" s="4">
        <v>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5">
        <v>0</v>
      </c>
      <c r="L11" s="5">
        <v>0</v>
      </c>
      <c r="M11" s="5">
        <v>0</v>
      </c>
      <c r="N11" s="5">
        <v>0</v>
      </c>
    </row>
    <row r="12" spans="1:14" x14ac:dyDescent="0.2">
      <c r="A12" t="s">
        <v>85</v>
      </c>
      <c r="B12" s="11">
        <v>2014</v>
      </c>
      <c r="C12" s="4">
        <v>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">
      <c r="A13" t="s">
        <v>85</v>
      </c>
      <c r="B13" s="11">
        <v>2015</v>
      </c>
      <c r="C13" s="4">
        <v>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5">
        <v>0</v>
      </c>
      <c r="L13" s="5">
        <v>0</v>
      </c>
      <c r="M13" s="5">
        <v>0</v>
      </c>
      <c r="N13" s="5">
        <v>0</v>
      </c>
    </row>
    <row r="14" spans="1:14" x14ac:dyDescent="0.2">
      <c r="A14" t="s">
        <v>85</v>
      </c>
      <c r="B14" s="11">
        <v>2016</v>
      </c>
      <c r="C14" s="4">
        <v>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">
      <c r="A15" t="s">
        <v>85</v>
      </c>
      <c r="B15" s="11">
        <v>2017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0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0</v>
      </c>
      <c r="D20" s="4"/>
      <c r="E20" s="4"/>
      <c r="F20" s="9" t="str">
        <f>IF(C5=0,"",IF(C5="","",(F5/C5)))</f>
        <v/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 x14ac:dyDescent="0.2">
      <c r="B21" s="11">
        <f>B6</f>
        <v>2008</v>
      </c>
      <c r="C21" s="4">
        <f>C6</f>
        <v>0</v>
      </c>
      <c r="D21" s="10" t="str">
        <f>IF(D5=0,"",IF(D5="","",((D6-D5)/D5)))</f>
        <v/>
      </c>
      <c r="E21" s="10" t="str">
        <f>IF(E5=0,"",IF(E5="","",((E6-E5)/E5)))</f>
        <v/>
      </c>
      <c r="F21" s="9" t="str">
        <f>IF(C6=0,"",IF(C6="","",(F6/C6)))</f>
        <v/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>B7</f>
        <v>2009</v>
      </c>
      <c r="C22" s="4">
        <f>C7</f>
        <v>0</v>
      </c>
      <c r="D22" s="10" t="str">
        <f>IF(D6=0,"",IF(D6="","",((D7-D6)/D6)))</f>
        <v/>
      </c>
      <c r="E22" s="10" t="str">
        <f>IF(E6=0,"",IF(E6="","",((E7-E6)/E6)))</f>
        <v/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 x14ac:dyDescent="0.2">
      <c r="B23" s="11">
        <f t="shared" ref="B23:C23" si="0">B8</f>
        <v>2010</v>
      </c>
      <c r="C23" s="4">
        <f t="shared" si="0"/>
        <v>1</v>
      </c>
      <c r="D23" s="10" t="str">
        <f>IF(D7=0,"",IF(D7="","",((D8-D7)/D7)))</f>
        <v/>
      </c>
      <c r="E23" s="10" t="str">
        <f>IF(E7=0,"",IF(E7="","",((E8-E7)/E7)))</f>
        <v/>
      </c>
      <c r="F23" s="9">
        <f>IF(C8=0,"",IF(C8="","",(F8/C8)))</f>
        <v>0</v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 t="shared" ref="B24:C24" si="1">B9</f>
        <v>2011</v>
      </c>
      <c r="C24" s="4">
        <f t="shared" si="1"/>
        <v>1</v>
      </c>
      <c r="D24" s="10" t="str">
        <f t="shared" ref="D24:E24" si="2">IF(D8=0,"",IF(D8="","",((D9-D8)/D8)))</f>
        <v/>
      </c>
      <c r="E24" s="10" t="str">
        <f t="shared" si="2"/>
        <v/>
      </c>
      <c r="F24" s="9">
        <f>IF(C9=0,"",IF(C9="","",(F9/C9)))</f>
        <v>0</v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 x14ac:dyDescent="0.2">
      <c r="B25" s="11">
        <f t="shared" ref="B25:C25" si="3">B10</f>
        <v>2012</v>
      </c>
      <c r="C25" s="4">
        <f t="shared" si="3"/>
        <v>1</v>
      </c>
      <c r="D25" s="10" t="str">
        <f t="shared" ref="D25:E25" si="4">IF(D9=0,"",IF(D9="","",((D10-D9)/D9)))</f>
        <v/>
      </c>
      <c r="E25" s="10" t="str">
        <f t="shared" si="4"/>
        <v/>
      </c>
      <c r="F25" s="9">
        <f t="shared" ref="F25" si="5">IF(C10=0,"",IF(C10="","",(F10/C10)))</f>
        <v>0</v>
      </c>
      <c r="G25" s="28">
        <f t="shared" ref="G25" si="6">IF(E10=0,"",IF(E10="","",(G10/E10)))</f>
        <v>1.1333333333333333</v>
      </c>
      <c r="H25" s="28">
        <f t="shared" ref="H25" si="7">IF(G10=0,"",IF(G10="","",(H10/G10)))</f>
        <v>0.47058823529411764</v>
      </c>
      <c r="I25" s="28">
        <f t="shared" ref="I25" si="8">IF(G10=0,"",IF(G10="","",(I10/G10)))</f>
        <v>0.17647058823529413</v>
      </c>
      <c r="J25" s="28">
        <f t="shared" ref="J25" si="9">IF(G10=0,"",IF(G10="","",(J10/G10)))</f>
        <v>0.35294117647058826</v>
      </c>
      <c r="K25" s="28" t="str">
        <f>IF(K9=0,"",IF(K9="","",(K10-K9)/K9))</f>
        <v/>
      </c>
      <c r="L25" s="10" t="str">
        <f t="shared" ref="L25" si="10">IF(K10=0,"",IF(K10="","",(L10/K10)))</f>
        <v/>
      </c>
      <c r="M25" s="10" t="str">
        <f t="shared" ref="M25" si="11">IF(K10=0,"",IF(K10="","",(M10/K10)))</f>
        <v/>
      </c>
      <c r="N25" s="10" t="str">
        <f t="shared" ref="N25" si="12">IF(K10=0,"",IF(K10="","",(N10/K10)))</f>
        <v/>
      </c>
    </row>
    <row r="26" spans="2:14" x14ac:dyDescent="0.2">
      <c r="B26" s="11">
        <f t="shared" ref="B26:C26" si="13">B11</f>
        <v>2013</v>
      </c>
      <c r="C26" s="4">
        <f t="shared" si="13"/>
        <v>1</v>
      </c>
      <c r="D26" s="10" t="str">
        <f t="shared" ref="D26:E26" si="14">IF(D10=0,"",IF(D10="","",((D11-D10)/D10)))</f>
        <v/>
      </c>
      <c r="E26" s="10">
        <f t="shared" si="14"/>
        <v>-1</v>
      </c>
      <c r="F26" s="9">
        <f t="shared" ref="F26" si="15">IF(C11=0,"",IF(C11="","",(F11/C11)))</f>
        <v>0</v>
      </c>
      <c r="G26" s="28" t="str">
        <f t="shared" ref="G26" si="16">IF(E11=0,"",IF(E11="","",(G11/E11)))</f>
        <v/>
      </c>
      <c r="H26" s="28" t="str">
        <f t="shared" ref="H26" si="17">IF(G11=0,"",IF(G11="","",(H11/G11)))</f>
        <v/>
      </c>
      <c r="I26" s="28" t="str">
        <f t="shared" ref="I26" si="18">IF(G11=0,"",IF(G11="","",(I11/G11)))</f>
        <v/>
      </c>
      <c r="J26" s="28" t="str">
        <f t="shared" ref="J26" si="19">IF(G11=0,"",IF(G11="","",(J11/G11)))</f>
        <v/>
      </c>
      <c r="K26" s="28" t="str">
        <f t="shared" ref="K26" si="20">IF(K10=0,"",IF(K10="","",(K11-K10)/K10))</f>
        <v/>
      </c>
      <c r="L26" s="10" t="str">
        <f t="shared" ref="L26" si="21">IF(K11=0,"",IF(K11="","",(L11/K11)))</f>
        <v/>
      </c>
      <c r="M26" s="10" t="str">
        <f t="shared" ref="M26" si="22">IF(K11=0,"",IF(K11="","",(M11/K11)))</f>
        <v/>
      </c>
      <c r="N26" s="10" t="str">
        <f t="shared" ref="N26" si="23">IF(K11=0,"",IF(K11="","",(N11/K11)))</f>
        <v/>
      </c>
    </row>
    <row r="27" spans="2:14" x14ac:dyDescent="0.2">
      <c r="B27" s="11">
        <f t="shared" ref="B27:C27" si="24">B12</f>
        <v>2014</v>
      </c>
      <c r="C27" s="4">
        <f t="shared" si="24"/>
        <v>1</v>
      </c>
      <c r="D27" s="10" t="str">
        <f t="shared" ref="D27:E27" si="25">IF(D11=0,"",IF(D11="","",((D12-D11)/D11)))</f>
        <v/>
      </c>
      <c r="E27" s="10" t="str">
        <f t="shared" si="25"/>
        <v/>
      </c>
      <c r="F27" s="9">
        <f t="shared" ref="F27" si="26">IF(C12=0,"",IF(C12="","",(F12/C12)))</f>
        <v>0</v>
      </c>
      <c r="G27" s="28" t="str">
        <f t="shared" ref="G27" si="27">IF(E12=0,"",IF(E12="","",(G12/E12)))</f>
        <v/>
      </c>
      <c r="H27" s="28" t="str">
        <f t="shared" ref="H27" si="28">IF(G12=0,"",IF(G12="","",(H12/G12)))</f>
        <v/>
      </c>
      <c r="I27" s="28" t="str">
        <f t="shared" ref="I27" si="29">IF(G12=0,"",IF(G12="","",(I12/G12)))</f>
        <v/>
      </c>
      <c r="J27" s="28" t="str">
        <f t="shared" ref="J27" si="30">IF(G12=0,"",IF(G12="","",(J12/G12)))</f>
        <v/>
      </c>
      <c r="K27" s="28" t="str">
        <f t="shared" ref="K27" si="31">IF(K11=0,"",IF(K11="","",(K12-K11)/K11))</f>
        <v/>
      </c>
      <c r="L27" s="10" t="str">
        <f t="shared" ref="L27" si="32">IF(K12=0,"",IF(K12="","",(L12/K12)))</f>
        <v/>
      </c>
      <c r="M27" s="10" t="str">
        <f t="shared" ref="M27" si="33">IF(K12=0,"",IF(K12="","",(M12/K12)))</f>
        <v/>
      </c>
      <c r="N27" s="10" t="str">
        <f t="shared" ref="N27" si="34">IF(K12=0,"",IF(K12="","",(N12/K12)))</f>
        <v/>
      </c>
    </row>
    <row r="28" spans="2:14" x14ac:dyDescent="0.2">
      <c r="B28" s="11">
        <f t="shared" ref="B28:C28" si="35">B13</f>
        <v>2015</v>
      </c>
      <c r="C28" s="4">
        <f t="shared" si="35"/>
        <v>1</v>
      </c>
      <c r="D28" s="10" t="str">
        <f t="shared" ref="D28:E28" si="36">IF(D12=0,"",IF(D12="","",((D13-D12)/D12)))</f>
        <v/>
      </c>
      <c r="E28" s="10" t="str">
        <f t="shared" si="36"/>
        <v/>
      </c>
      <c r="F28" s="9">
        <f t="shared" ref="F28" si="37">IF(C13=0,"",IF(C13="","",(F13/C13)))</f>
        <v>0</v>
      </c>
      <c r="G28" s="28" t="str">
        <f t="shared" ref="G28" si="38">IF(E13=0,"",IF(E13="","",(G13/E13)))</f>
        <v/>
      </c>
      <c r="H28" s="28" t="str">
        <f t="shared" ref="H28" si="39">IF(G13=0,"",IF(G13="","",(H13/G13)))</f>
        <v/>
      </c>
      <c r="I28" s="28" t="str">
        <f t="shared" ref="I28" si="40">IF(G13=0,"",IF(G13="","",(I13/G13)))</f>
        <v/>
      </c>
      <c r="J28" s="28" t="str">
        <f t="shared" ref="J28" si="41">IF(G13=0,"",IF(G13="","",(J13/G13)))</f>
        <v/>
      </c>
      <c r="K28" s="28" t="str">
        <f t="shared" ref="K28" si="42">IF(K12=0,"",IF(K12="","",(K13-K12)/K12))</f>
        <v/>
      </c>
      <c r="L28" s="10" t="str">
        <f t="shared" ref="L28" si="43">IF(K13=0,"",IF(K13="","",(L13/K13)))</f>
        <v/>
      </c>
      <c r="M28" s="10" t="str">
        <f t="shared" ref="M28" si="44">IF(K13=0,"",IF(K13="","",(M13/K13)))</f>
        <v/>
      </c>
      <c r="N28" s="10" t="str">
        <f t="shared" ref="N28" si="45">IF(K13=0,"",IF(K13="","",(N13/K13)))</f>
        <v/>
      </c>
    </row>
    <row r="29" spans="2:14" x14ac:dyDescent="0.2">
      <c r="B29" s="11">
        <f t="shared" ref="B29:C29" si="46">B14</f>
        <v>2016</v>
      </c>
      <c r="C29" s="4">
        <f t="shared" si="46"/>
        <v>1</v>
      </c>
      <c r="D29" s="10" t="str">
        <f t="shared" ref="D29:E29" si="47">IF(D13=0,"",IF(D13="","",((D14-D13)/D13)))</f>
        <v/>
      </c>
      <c r="E29" s="10" t="str">
        <f t="shared" si="47"/>
        <v/>
      </c>
      <c r="F29" s="9">
        <f t="shared" ref="F29" si="48">IF(C14=0,"",IF(C14="","",(F14/C14)))</f>
        <v>0</v>
      </c>
      <c r="G29" s="28" t="str">
        <f t="shared" ref="G29" si="49">IF(E14=0,"",IF(E14="","",(G14/E14)))</f>
        <v/>
      </c>
      <c r="H29" s="28" t="str">
        <f t="shared" ref="H29" si="50">IF(G14=0,"",IF(G14="","",(H14/G14)))</f>
        <v/>
      </c>
      <c r="I29" s="28" t="str">
        <f t="shared" ref="I29" si="51">IF(G14=0,"",IF(G14="","",(I14/G14)))</f>
        <v/>
      </c>
      <c r="J29" s="28" t="str">
        <f t="shared" ref="J29" si="52">IF(G14=0,"",IF(G14="","",(J14/G14)))</f>
        <v/>
      </c>
      <c r="K29" s="28" t="str">
        <f t="shared" ref="K29" si="53">IF(K13=0,"",IF(K13="","",(K14-K13)/K13))</f>
        <v/>
      </c>
      <c r="L29" s="10" t="str">
        <f t="shared" ref="L29" si="54">IF(K14=0,"",IF(K14="","",(L14/K14)))</f>
        <v/>
      </c>
      <c r="M29" s="10" t="str">
        <f t="shared" ref="M29" si="55">IF(K14=0,"",IF(K14="","",(M14/K14)))</f>
        <v/>
      </c>
      <c r="N29" s="10" t="str">
        <f t="shared" ref="N29" si="56">IF(K14=0,"",IF(K14="","",(N14/K14)))</f>
        <v/>
      </c>
    </row>
    <row r="30" spans="2:14" x14ac:dyDescent="0.2">
      <c r="B30" s="11">
        <f t="shared" ref="B30:C30" si="57">B15</f>
        <v>2017</v>
      </c>
      <c r="C30" s="4">
        <f t="shared" si="57"/>
        <v>1</v>
      </c>
      <c r="D30" s="10" t="str">
        <f t="shared" ref="D30:E30" si="58">IF(D14=0,"",IF(D14="","",((D15-D14)/D14)))</f>
        <v/>
      </c>
      <c r="E30" s="10" t="str">
        <f t="shared" si="58"/>
        <v/>
      </c>
      <c r="F30" s="9">
        <f t="shared" ref="F30" si="59">IF(C15=0,"",IF(C15="","",(F15/C15)))</f>
        <v>0</v>
      </c>
      <c r="G30" s="28" t="str">
        <f t="shared" ref="G30" si="60">IF(E15=0,"",IF(E15="","",(G15/E15)))</f>
        <v/>
      </c>
      <c r="H30" s="28" t="str">
        <f t="shared" ref="H30" si="61">IF(G15=0,"",IF(G15="","",(H15/G15)))</f>
        <v/>
      </c>
      <c r="I30" s="28" t="str">
        <f t="shared" ref="I30" si="62">IF(G15=0,"",IF(G15="","",(I15/G15)))</f>
        <v/>
      </c>
      <c r="J30" s="28" t="str">
        <f t="shared" ref="J30" si="63">IF(G15=0,"",IF(G15="","",(J15/G15)))</f>
        <v/>
      </c>
      <c r="K30" s="28" t="str">
        <f t="shared" ref="K30" si="64">IF(K14=0,"",IF(K14="","",(K15-K14)/K14))</f>
        <v/>
      </c>
      <c r="L30" s="10" t="str">
        <f t="shared" ref="L30" si="65">IF(K15=0,"",IF(K15="","",(L15/K15)))</f>
        <v/>
      </c>
      <c r="M30" s="10" t="str">
        <f t="shared" ref="M30" si="66">IF(K15=0,"",IF(K15="","",(M15/K15)))</f>
        <v/>
      </c>
      <c r="N30" s="10" t="str">
        <f t="shared" ref="N30" si="67">IF(K15=0,"",IF(K15="","",(N15/K15)))</f>
        <v/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4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79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64</v>
      </c>
      <c r="B5" s="11">
        <v>2007</v>
      </c>
      <c r="C5" s="4">
        <v>5</v>
      </c>
      <c r="D5" s="4">
        <v>275</v>
      </c>
      <c r="E5" s="4">
        <v>143</v>
      </c>
      <c r="F5" s="4">
        <v>19</v>
      </c>
      <c r="G5" s="4">
        <v>115</v>
      </c>
      <c r="H5" s="4">
        <v>31</v>
      </c>
      <c r="I5" s="4">
        <v>21</v>
      </c>
      <c r="J5" s="4">
        <v>63</v>
      </c>
      <c r="K5" s="5">
        <v>74008</v>
      </c>
      <c r="L5" s="5">
        <v>3095</v>
      </c>
      <c r="M5" s="5">
        <v>1733</v>
      </c>
      <c r="N5" s="5">
        <v>6201</v>
      </c>
    </row>
    <row r="6" spans="1:14" x14ac:dyDescent="0.2">
      <c r="A6" t="s">
        <v>64</v>
      </c>
      <c r="B6" s="11">
        <v>2008</v>
      </c>
      <c r="C6" s="4">
        <v>5</v>
      </c>
      <c r="D6" s="4">
        <v>273</v>
      </c>
      <c r="E6" s="4">
        <v>156</v>
      </c>
      <c r="F6" s="4">
        <v>21</v>
      </c>
      <c r="G6" s="4">
        <v>108</v>
      </c>
      <c r="H6" s="4">
        <v>39</v>
      </c>
      <c r="I6" s="4">
        <v>15</v>
      </c>
      <c r="J6" s="4">
        <v>54</v>
      </c>
      <c r="K6" s="5">
        <v>85197</v>
      </c>
      <c r="L6" s="5">
        <v>2657</v>
      </c>
      <c r="M6" s="5">
        <v>2371</v>
      </c>
      <c r="N6" s="5">
        <v>5952</v>
      </c>
    </row>
    <row r="7" spans="1:14" x14ac:dyDescent="0.2">
      <c r="A7" t="s">
        <v>64</v>
      </c>
      <c r="B7" s="11">
        <v>2009</v>
      </c>
      <c r="C7" s="4">
        <v>5</v>
      </c>
      <c r="D7" s="4">
        <v>282</v>
      </c>
      <c r="E7" s="4">
        <v>181</v>
      </c>
      <c r="F7" s="4">
        <v>13</v>
      </c>
      <c r="G7" s="4">
        <v>105</v>
      </c>
      <c r="H7" s="4">
        <v>31</v>
      </c>
      <c r="I7" s="4">
        <v>19</v>
      </c>
      <c r="J7" s="4">
        <v>55</v>
      </c>
      <c r="K7" s="5">
        <v>65740</v>
      </c>
      <c r="L7" s="5">
        <v>2289</v>
      </c>
      <c r="M7" s="5">
        <v>2077</v>
      </c>
      <c r="N7" s="5">
        <v>4329</v>
      </c>
    </row>
    <row r="8" spans="1:14" x14ac:dyDescent="0.2">
      <c r="A8" t="s">
        <v>64</v>
      </c>
      <c r="B8" s="11">
        <v>2010</v>
      </c>
      <c r="C8" s="4">
        <v>4</v>
      </c>
      <c r="D8" s="4">
        <v>289</v>
      </c>
      <c r="E8" s="4">
        <v>145</v>
      </c>
      <c r="F8" s="4">
        <v>14</v>
      </c>
      <c r="G8" s="4">
        <v>135</v>
      </c>
      <c r="H8" s="4">
        <v>25</v>
      </c>
      <c r="I8" s="4">
        <v>24</v>
      </c>
      <c r="J8" s="4">
        <v>86</v>
      </c>
      <c r="K8" s="5">
        <v>64083</v>
      </c>
      <c r="L8" s="5">
        <v>2329</v>
      </c>
      <c r="M8" s="5">
        <v>1579</v>
      </c>
      <c r="N8" s="5">
        <v>3660</v>
      </c>
    </row>
    <row r="9" spans="1:14" x14ac:dyDescent="0.2">
      <c r="A9" t="s">
        <v>64</v>
      </c>
      <c r="B9" s="11">
        <v>2011</v>
      </c>
      <c r="C9" s="4">
        <v>4</v>
      </c>
      <c r="D9" s="4">
        <v>325</v>
      </c>
      <c r="E9" s="4">
        <v>149</v>
      </c>
      <c r="F9" s="4">
        <v>41</v>
      </c>
      <c r="G9" s="4">
        <v>123</v>
      </c>
      <c r="H9" s="4">
        <v>24</v>
      </c>
      <c r="I9" s="4">
        <v>17</v>
      </c>
      <c r="J9" s="4">
        <v>82</v>
      </c>
      <c r="K9" s="5">
        <v>70823</v>
      </c>
      <c r="L9" s="5">
        <v>2167</v>
      </c>
      <c r="M9" s="5">
        <v>1528</v>
      </c>
      <c r="N9" s="5">
        <v>5750</v>
      </c>
    </row>
    <row r="10" spans="1:14" x14ac:dyDescent="0.2">
      <c r="A10" t="s">
        <v>64</v>
      </c>
      <c r="B10" s="11">
        <v>2012</v>
      </c>
      <c r="C10" s="4">
        <v>4</v>
      </c>
      <c r="D10" s="4">
        <v>352</v>
      </c>
      <c r="E10" s="4">
        <v>149</v>
      </c>
      <c r="F10" s="4">
        <v>39</v>
      </c>
      <c r="G10" s="4">
        <v>99</v>
      </c>
      <c r="H10" s="4">
        <v>29</v>
      </c>
      <c r="I10" s="4">
        <v>9</v>
      </c>
      <c r="J10" s="4">
        <v>61</v>
      </c>
      <c r="K10" s="5">
        <v>72791</v>
      </c>
      <c r="L10" s="5">
        <v>2423</v>
      </c>
      <c r="M10" s="5">
        <v>1681</v>
      </c>
      <c r="N10" s="5">
        <v>5480</v>
      </c>
    </row>
    <row r="11" spans="1:14" x14ac:dyDescent="0.2">
      <c r="A11" t="s">
        <v>64</v>
      </c>
      <c r="B11" s="11">
        <v>2013</v>
      </c>
      <c r="C11" s="4">
        <v>4</v>
      </c>
      <c r="D11" s="4">
        <v>351</v>
      </c>
      <c r="E11" s="4">
        <v>156</v>
      </c>
      <c r="F11" s="4">
        <v>18</v>
      </c>
      <c r="G11" s="4">
        <v>135</v>
      </c>
      <c r="H11" s="4">
        <v>26</v>
      </c>
      <c r="I11" s="4">
        <v>20</v>
      </c>
      <c r="J11" s="4">
        <v>89</v>
      </c>
      <c r="K11" s="5">
        <v>69264</v>
      </c>
      <c r="L11" s="5">
        <v>2451</v>
      </c>
      <c r="M11" s="5">
        <v>1592</v>
      </c>
      <c r="N11" s="5">
        <v>7917</v>
      </c>
    </row>
    <row r="12" spans="1:14" x14ac:dyDescent="0.2">
      <c r="A12" t="s">
        <v>64</v>
      </c>
      <c r="B12" s="11">
        <v>2014</v>
      </c>
      <c r="C12" s="4">
        <v>4</v>
      </c>
      <c r="D12" s="4">
        <v>353</v>
      </c>
      <c r="E12" s="4">
        <v>150</v>
      </c>
      <c r="F12" s="4">
        <v>21</v>
      </c>
      <c r="G12" s="4">
        <v>169</v>
      </c>
      <c r="H12" s="4">
        <v>25</v>
      </c>
      <c r="I12" s="4">
        <v>33</v>
      </c>
      <c r="J12" s="4">
        <v>111</v>
      </c>
      <c r="K12" s="5">
        <v>68692</v>
      </c>
      <c r="L12" s="5">
        <v>2528</v>
      </c>
      <c r="M12" s="5">
        <v>1670</v>
      </c>
      <c r="N12" s="5">
        <v>5503</v>
      </c>
    </row>
    <row r="13" spans="1:14" x14ac:dyDescent="0.2">
      <c r="A13" t="s">
        <v>64</v>
      </c>
      <c r="B13" s="11">
        <v>2015</v>
      </c>
      <c r="C13" s="4">
        <v>4</v>
      </c>
      <c r="D13" s="4">
        <v>359</v>
      </c>
      <c r="E13" s="4">
        <v>149</v>
      </c>
      <c r="F13" s="4">
        <v>16</v>
      </c>
      <c r="G13" s="4">
        <v>173</v>
      </c>
      <c r="H13" s="4">
        <v>33</v>
      </c>
      <c r="I13" s="4">
        <v>25</v>
      </c>
      <c r="J13" s="4">
        <v>115</v>
      </c>
      <c r="K13" s="5">
        <v>70741</v>
      </c>
      <c r="L13" s="5">
        <v>2967</v>
      </c>
      <c r="M13" s="5">
        <v>1852</v>
      </c>
      <c r="N13" s="5">
        <v>6738</v>
      </c>
    </row>
    <row r="14" spans="1:14" x14ac:dyDescent="0.2">
      <c r="A14" t="s">
        <v>64</v>
      </c>
      <c r="B14" s="11">
        <v>2016</v>
      </c>
      <c r="C14" s="4">
        <v>4</v>
      </c>
      <c r="D14" s="4">
        <v>364</v>
      </c>
      <c r="E14" s="4">
        <v>135</v>
      </c>
      <c r="F14" s="4">
        <v>19</v>
      </c>
      <c r="G14" s="4">
        <v>143</v>
      </c>
      <c r="H14" s="4">
        <v>29</v>
      </c>
      <c r="I14" s="4">
        <v>27</v>
      </c>
      <c r="J14" s="4">
        <v>87</v>
      </c>
      <c r="K14" s="5">
        <v>67582</v>
      </c>
      <c r="L14" s="5">
        <v>3375</v>
      </c>
      <c r="M14" s="5">
        <v>1769</v>
      </c>
      <c r="N14" s="5">
        <v>8048</v>
      </c>
    </row>
    <row r="15" spans="1:14" x14ac:dyDescent="0.2">
      <c r="A15" t="s">
        <v>64</v>
      </c>
      <c r="B15" s="11">
        <v>2017</v>
      </c>
      <c r="C15" s="4">
        <v>4</v>
      </c>
      <c r="D15" s="4">
        <v>374</v>
      </c>
      <c r="E15" s="4">
        <v>134</v>
      </c>
      <c r="F15" s="4">
        <v>15</v>
      </c>
      <c r="G15" s="4">
        <v>186</v>
      </c>
      <c r="H15" s="4">
        <v>33</v>
      </c>
      <c r="I15" s="4">
        <v>36</v>
      </c>
      <c r="J15" s="4">
        <v>117</v>
      </c>
      <c r="K15" s="5">
        <v>75396</v>
      </c>
      <c r="L15" s="5">
        <v>3037</v>
      </c>
      <c r="M15" s="5">
        <v>2233</v>
      </c>
      <c r="N15" s="5">
        <v>8602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236</v>
      </c>
      <c r="K17" s="8">
        <f>SUM(K5:K15)</f>
        <v>784317</v>
      </c>
      <c r="L17" s="8">
        <f>SUM(L5:L15)</f>
        <v>29318</v>
      </c>
      <c r="M17" s="8">
        <f>SUM(M5:M15)</f>
        <v>20085</v>
      </c>
      <c r="N17" s="8">
        <f>SUM(N5:N15)</f>
        <v>68180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5</v>
      </c>
      <c r="D20" s="4"/>
      <c r="E20" s="4"/>
      <c r="F20" s="9">
        <f t="shared" ref="F20:F30" si="1">IF(C5=0,"",IF(C5="","",(F5/C5)))</f>
        <v>3.8</v>
      </c>
      <c r="G20" s="28">
        <f t="shared" ref="G20:G30" si="2">IF(E5=0,"",IF(E5="","",(G5/E5)))</f>
        <v>0.80419580419580416</v>
      </c>
      <c r="H20" s="28">
        <f t="shared" ref="H20:H30" si="3">IF(G5=0,"",IF(G5="","",(H5/G5)))</f>
        <v>0.26956521739130435</v>
      </c>
      <c r="I20" s="28">
        <f t="shared" ref="I20:I30" si="4">IF(G5=0,"",IF(G5="","",(I5/G5)))</f>
        <v>0.18260869565217391</v>
      </c>
      <c r="J20" s="28">
        <f t="shared" ref="J20:J30" si="5">IF(G5=0,"",IF(G5="","",(J5/G5)))</f>
        <v>0.54782608695652169</v>
      </c>
      <c r="K20" s="5"/>
      <c r="L20" s="10">
        <f t="shared" ref="L20:L30" si="6">IF(K5=0,"",IF(K5="","",(L5/K5)))</f>
        <v>4.1819803264511943E-2</v>
      </c>
      <c r="M20" s="10">
        <f t="shared" ref="M20:M30" si="7">IF(K5=0,"",IF(K5="","",(M5/K5)))</f>
        <v>2.3416387417576477E-2</v>
      </c>
      <c r="N20" s="10">
        <f t="shared" ref="N20:N30" si="8">IF(K5=0,"",IF(K5="","",(N5/K5)))</f>
        <v>8.3788239109285484E-2</v>
      </c>
    </row>
    <row r="21" spans="2:14" x14ac:dyDescent="0.2">
      <c r="B21" s="11">
        <f t="shared" si="0"/>
        <v>2008</v>
      </c>
      <c r="C21" s="4">
        <f t="shared" si="0"/>
        <v>5</v>
      </c>
      <c r="D21" s="10">
        <f t="shared" ref="D21:E30" si="9">IF(D5=0,"",IF(D5="","",((D6-D5)/D5)))</f>
        <v>-7.2727272727272727E-3</v>
      </c>
      <c r="E21" s="10">
        <f t="shared" si="9"/>
        <v>9.0909090909090912E-2</v>
      </c>
      <c r="F21" s="9">
        <f t="shared" si="1"/>
        <v>4.2</v>
      </c>
      <c r="G21" s="28">
        <f t="shared" si="2"/>
        <v>0.69230769230769229</v>
      </c>
      <c r="H21" s="28">
        <f t="shared" si="3"/>
        <v>0.3611111111111111</v>
      </c>
      <c r="I21" s="28">
        <f t="shared" si="4"/>
        <v>0.1388888888888889</v>
      </c>
      <c r="J21" s="28">
        <f t="shared" si="5"/>
        <v>0.5</v>
      </c>
      <c r="K21" s="28">
        <f t="shared" ref="K21:K30" si="10">IF(K5=0,"",IF(K5="","",(K6-K5)/K5))</f>
        <v>0.15118635823154253</v>
      </c>
      <c r="L21" s="10">
        <f t="shared" si="6"/>
        <v>3.1186544127140628E-2</v>
      </c>
      <c r="M21" s="10">
        <f t="shared" si="7"/>
        <v>2.7829618413793913E-2</v>
      </c>
      <c r="N21" s="10">
        <f t="shared" si="8"/>
        <v>6.9861614845593153E-2</v>
      </c>
    </row>
    <row r="22" spans="2:14" x14ac:dyDescent="0.2">
      <c r="B22" s="11">
        <f t="shared" si="0"/>
        <v>2009</v>
      </c>
      <c r="C22" s="4">
        <f t="shared" si="0"/>
        <v>5</v>
      </c>
      <c r="D22" s="10">
        <f t="shared" si="9"/>
        <v>3.2967032967032968E-2</v>
      </c>
      <c r="E22" s="10">
        <f t="shared" si="9"/>
        <v>0.16025641025641027</v>
      </c>
      <c r="F22" s="9">
        <f t="shared" si="1"/>
        <v>2.6</v>
      </c>
      <c r="G22" s="28">
        <f t="shared" si="2"/>
        <v>0.58011049723756902</v>
      </c>
      <c r="H22" s="28">
        <f t="shared" si="3"/>
        <v>0.29523809523809524</v>
      </c>
      <c r="I22" s="28">
        <f t="shared" si="4"/>
        <v>0.18095238095238095</v>
      </c>
      <c r="J22" s="28">
        <f t="shared" si="5"/>
        <v>0.52380952380952384</v>
      </c>
      <c r="K22" s="28">
        <f t="shared" si="10"/>
        <v>-0.22837658603002453</v>
      </c>
      <c r="L22" s="10">
        <f t="shared" si="6"/>
        <v>3.4818983875874655E-2</v>
      </c>
      <c r="M22" s="10">
        <f t="shared" si="7"/>
        <v>3.1594158807423181E-2</v>
      </c>
      <c r="N22" s="10">
        <f t="shared" si="8"/>
        <v>6.5850319440219046E-2</v>
      </c>
    </row>
    <row r="23" spans="2:14" x14ac:dyDescent="0.2">
      <c r="B23" s="11">
        <f t="shared" si="0"/>
        <v>2010</v>
      </c>
      <c r="C23" s="4">
        <f t="shared" si="0"/>
        <v>4</v>
      </c>
      <c r="D23" s="10">
        <f t="shared" si="9"/>
        <v>2.4822695035460994E-2</v>
      </c>
      <c r="E23" s="10">
        <f t="shared" si="9"/>
        <v>-0.19889502762430938</v>
      </c>
      <c r="F23" s="9">
        <f t="shared" si="1"/>
        <v>3.5</v>
      </c>
      <c r="G23" s="28">
        <f t="shared" si="2"/>
        <v>0.93103448275862066</v>
      </c>
      <c r="H23" s="28">
        <f t="shared" si="3"/>
        <v>0.18518518518518517</v>
      </c>
      <c r="I23" s="28">
        <f t="shared" si="4"/>
        <v>0.17777777777777778</v>
      </c>
      <c r="J23" s="28">
        <f t="shared" si="5"/>
        <v>0.63703703703703707</v>
      </c>
      <c r="K23" s="28">
        <f t="shared" si="10"/>
        <v>-2.5205354426528749E-2</v>
      </c>
      <c r="L23" s="10">
        <f t="shared" si="6"/>
        <v>3.6343492033768708E-2</v>
      </c>
      <c r="M23" s="10">
        <f t="shared" si="7"/>
        <v>2.4639920103615622E-2</v>
      </c>
      <c r="N23" s="10">
        <f t="shared" si="8"/>
        <v>5.7113431019147044E-2</v>
      </c>
    </row>
    <row r="24" spans="2:14" x14ac:dyDescent="0.2">
      <c r="B24" s="11">
        <f t="shared" si="0"/>
        <v>2011</v>
      </c>
      <c r="C24" s="4">
        <f t="shared" si="0"/>
        <v>4</v>
      </c>
      <c r="D24" s="10">
        <f t="shared" si="9"/>
        <v>0.1245674740484429</v>
      </c>
      <c r="E24" s="10">
        <f t="shared" si="9"/>
        <v>2.7586206896551724E-2</v>
      </c>
      <c r="F24" s="9">
        <f t="shared" si="1"/>
        <v>10.25</v>
      </c>
      <c r="G24" s="28">
        <f t="shared" si="2"/>
        <v>0.82550335570469802</v>
      </c>
      <c r="H24" s="28">
        <f t="shared" si="3"/>
        <v>0.1951219512195122</v>
      </c>
      <c r="I24" s="28">
        <f t="shared" si="4"/>
        <v>0.13821138211382114</v>
      </c>
      <c r="J24" s="28">
        <f t="shared" si="5"/>
        <v>0.66666666666666663</v>
      </c>
      <c r="K24" s="28">
        <f t="shared" si="10"/>
        <v>0.10517609974564238</v>
      </c>
      <c r="L24" s="10">
        <f t="shared" si="6"/>
        <v>3.0597404797876395E-2</v>
      </c>
      <c r="M24" s="10">
        <f t="shared" si="7"/>
        <v>2.1574912104824703E-2</v>
      </c>
      <c r="N24" s="10">
        <f t="shared" si="8"/>
        <v>8.1188314530590347E-2</v>
      </c>
    </row>
    <row r="25" spans="2:14" x14ac:dyDescent="0.2">
      <c r="B25" s="11">
        <f t="shared" si="0"/>
        <v>2012</v>
      </c>
      <c r="C25" s="4">
        <f t="shared" si="0"/>
        <v>4</v>
      </c>
      <c r="D25" s="10">
        <f t="shared" si="9"/>
        <v>8.3076923076923076E-2</v>
      </c>
      <c r="E25" s="10">
        <f t="shared" si="9"/>
        <v>0</v>
      </c>
      <c r="F25" s="9">
        <f t="shared" si="1"/>
        <v>9.75</v>
      </c>
      <c r="G25" s="28">
        <f t="shared" si="2"/>
        <v>0.66442953020134232</v>
      </c>
      <c r="H25" s="28">
        <f t="shared" si="3"/>
        <v>0.29292929292929293</v>
      </c>
      <c r="I25" s="28">
        <f t="shared" si="4"/>
        <v>9.0909090909090912E-2</v>
      </c>
      <c r="J25" s="28">
        <f t="shared" si="5"/>
        <v>0.61616161616161613</v>
      </c>
      <c r="K25" s="28">
        <f t="shared" si="10"/>
        <v>2.7787583129774227E-2</v>
      </c>
      <c r="L25" s="10">
        <f t="shared" si="6"/>
        <v>3.328708219422731E-2</v>
      </c>
      <c r="M25" s="10">
        <f t="shared" si="7"/>
        <v>2.3093514308087537E-2</v>
      </c>
      <c r="N25" s="10">
        <f t="shared" si="8"/>
        <v>7.5284032366638734E-2</v>
      </c>
    </row>
    <row r="26" spans="2:14" x14ac:dyDescent="0.2">
      <c r="B26" s="11">
        <f t="shared" si="0"/>
        <v>2013</v>
      </c>
      <c r="C26" s="4">
        <f t="shared" si="0"/>
        <v>4</v>
      </c>
      <c r="D26" s="10">
        <f t="shared" si="9"/>
        <v>-2.840909090909091E-3</v>
      </c>
      <c r="E26" s="10">
        <f t="shared" si="9"/>
        <v>4.6979865771812082E-2</v>
      </c>
      <c r="F26" s="9">
        <f t="shared" si="1"/>
        <v>4.5</v>
      </c>
      <c r="G26" s="28">
        <f t="shared" si="2"/>
        <v>0.86538461538461542</v>
      </c>
      <c r="H26" s="28">
        <f t="shared" si="3"/>
        <v>0.19259259259259259</v>
      </c>
      <c r="I26" s="28">
        <f t="shared" si="4"/>
        <v>0.14814814814814814</v>
      </c>
      <c r="J26" s="28">
        <f t="shared" si="5"/>
        <v>0.65925925925925921</v>
      </c>
      <c r="K26" s="28">
        <f t="shared" si="10"/>
        <v>-4.8453792364440661E-2</v>
      </c>
      <c r="L26" s="10">
        <f t="shared" si="6"/>
        <v>3.5386347886347889E-2</v>
      </c>
      <c r="M26" s="10">
        <f t="shared" si="7"/>
        <v>2.2984522984522984E-2</v>
      </c>
      <c r="N26" s="10">
        <f t="shared" si="8"/>
        <v>0.1143018018018018</v>
      </c>
    </row>
    <row r="27" spans="2:14" x14ac:dyDescent="0.2">
      <c r="B27" s="11">
        <f t="shared" si="0"/>
        <v>2014</v>
      </c>
      <c r="C27" s="4">
        <f t="shared" si="0"/>
        <v>4</v>
      </c>
      <c r="D27" s="10">
        <f t="shared" si="9"/>
        <v>5.6980056980056983E-3</v>
      </c>
      <c r="E27" s="10">
        <f t="shared" si="9"/>
        <v>-3.8461538461538464E-2</v>
      </c>
      <c r="F27" s="9">
        <f t="shared" si="1"/>
        <v>5.25</v>
      </c>
      <c r="G27" s="28">
        <f t="shared" si="2"/>
        <v>1.1266666666666667</v>
      </c>
      <c r="H27" s="28">
        <f t="shared" si="3"/>
        <v>0.14792899408284024</v>
      </c>
      <c r="I27" s="28">
        <f t="shared" si="4"/>
        <v>0.19526627218934911</v>
      </c>
      <c r="J27" s="28">
        <f t="shared" si="5"/>
        <v>0.65680473372781067</v>
      </c>
      <c r="K27" s="28">
        <f t="shared" si="10"/>
        <v>-8.2582582582582578E-3</v>
      </c>
      <c r="L27" s="10">
        <f t="shared" si="6"/>
        <v>3.6801956559715833E-2</v>
      </c>
      <c r="M27" s="10">
        <f t="shared" si="7"/>
        <v>2.4311419088103418E-2</v>
      </c>
      <c r="N27" s="10">
        <f t="shared" si="8"/>
        <v>8.0111221102894078E-2</v>
      </c>
    </row>
    <row r="28" spans="2:14" x14ac:dyDescent="0.2">
      <c r="B28" s="11">
        <f t="shared" si="0"/>
        <v>2015</v>
      </c>
      <c r="C28" s="4">
        <f t="shared" si="0"/>
        <v>4</v>
      </c>
      <c r="D28" s="10">
        <f t="shared" si="9"/>
        <v>1.69971671388102E-2</v>
      </c>
      <c r="E28" s="10">
        <f t="shared" si="9"/>
        <v>-6.6666666666666671E-3</v>
      </c>
      <c r="F28" s="9">
        <f t="shared" si="1"/>
        <v>4</v>
      </c>
      <c r="G28" s="28">
        <f t="shared" si="2"/>
        <v>1.1610738255033557</v>
      </c>
      <c r="H28" s="28">
        <f t="shared" si="3"/>
        <v>0.19075144508670519</v>
      </c>
      <c r="I28" s="28">
        <f t="shared" si="4"/>
        <v>0.14450867052023122</v>
      </c>
      <c r="J28" s="28">
        <f t="shared" si="5"/>
        <v>0.66473988439306353</v>
      </c>
      <c r="K28" s="28">
        <f t="shared" si="10"/>
        <v>2.9828801024864612E-2</v>
      </c>
      <c r="L28" s="10">
        <f t="shared" si="6"/>
        <v>4.1941731103603289E-2</v>
      </c>
      <c r="M28" s="10">
        <f t="shared" si="7"/>
        <v>2.6180008764365784E-2</v>
      </c>
      <c r="N28" s="10">
        <f t="shared" si="8"/>
        <v>9.5248865580073797E-2</v>
      </c>
    </row>
    <row r="29" spans="2:14" x14ac:dyDescent="0.2">
      <c r="B29" s="11">
        <f t="shared" si="0"/>
        <v>2016</v>
      </c>
      <c r="C29" s="4">
        <f t="shared" si="0"/>
        <v>4</v>
      </c>
      <c r="D29" s="10">
        <f t="shared" si="9"/>
        <v>1.3927576601671309E-2</v>
      </c>
      <c r="E29" s="10">
        <f t="shared" si="9"/>
        <v>-9.3959731543624164E-2</v>
      </c>
      <c r="F29" s="9">
        <f t="shared" si="1"/>
        <v>4.75</v>
      </c>
      <c r="G29" s="28">
        <f t="shared" si="2"/>
        <v>1.0592592592592593</v>
      </c>
      <c r="H29" s="28">
        <f t="shared" si="3"/>
        <v>0.20279720279720279</v>
      </c>
      <c r="I29" s="28">
        <f t="shared" si="4"/>
        <v>0.1888111888111888</v>
      </c>
      <c r="J29" s="28">
        <f t="shared" si="5"/>
        <v>0.60839160839160844</v>
      </c>
      <c r="K29" s="28">
        <f t="shared" si="10"/>
        <v>-4.4655857282198445E-2</v>
      </c>
      <c r="L29" s="10">
        <f t="shared" si="6"/>
        <v>4.9939332958480069E-2</v>
      </c>
      <c r="M29" s="10">
        <f t="shared" si="7"/>
        <v>2.617560888994111E-2</v>
      </c>
      <c r="N29" s="10">
        <f t="shared" si="8"/>
        <v>0.11908496345180669</v>
      </c>
    </row>
    <row r="30" spans="2:14" x14ac:dyDescent="0.2">
      <c r="B30" s="11">
        <f t="shared" si="0"/>
        <v>2017</v>
      </c>
      <c r="C30" s="4">
        <f t="shared" si="0"/>
        <v>4</v>
      </c>
      <c r="D30" s="10">
        <f t="shared" si="9"/>
        <v>2.7472527472527472E-2</v>
      </c>
      <c r="E30" s="10">
        <f t="shared" si="9"/>
        <v>-7.4074074074074077E-3</v>
      </c>
      <c r="F30" s="9">
        <f t="shared" si="1"/>
        <v>3.75</v>
      </c>
      <c r="G30" s="28">
        <f t="shared" si="2"/>
        <v>1.3880597014925373</v>
      </c>
      <c r="H30" s="28">
        <f t="shared" si="3"/>
        <v>0.17741935483870969</v>
      </c>
      <c r="I30" s="28">
        <f t="shared" si="4"/>
        <v>0.19354838709677419</v>
      </c>
      <c r="J30" s="28">
        <f t="shared" si="5"/>
        <v>0.62903225806451613</v>
      </c>
      <c r="K30" s="28">
        <f t="shared" si="10"/>
        <v>0.11562250303335207</v>
      </c>
      <c r="L30" s="10">
        <f t="shared" si="6"/>
        <v>4.0280651493447929E-2</v>
      </c>
      <c r="M30" s="10">
        <f t="shared" si="7"/>
        <v>2.9616955806674092E-2</v>
      </c>
      <c r="N30" s="10">
        <f t="shared" si="8"/>
        <v>0.11409093320600562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4.855468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5703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23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64</v>
      </c>
      <c r="B5" s="11">
        <v>2006</v>
      </c>
      <c r="C5" s="4">
        <v>6</v>
      </c>
      <c r="D5" s="4">
        <v>185</v>
      </c>
      <c r="E5" s="4">
        <v>128</v>
      </c>
      <c r="F5" s="4">
        <v>4</v>
      </c>
      <c r="G5" s="4">
        <v>69</v>
      </c>
      <c r="H5" s="4">
        <v>27</v>
      </c>
      <c r="I5" s="4">
        <v>9</v>
      </c>
      <c r="J5" s="4">
        <v>33</v>
      </c>
      <c r="K5" s="5">
        <v>86121</v>
      </c>
      <c r="L5" s="5">
        <v>2361</v>
      </c>
      <c r="M5" s="5">
        <v>2076</v>
      </c>
      <c r="N5" s="5">
        <v>6307</v>
      </c>
    </row>
    <row r="6" spans="1:14" x14ac:dyDescent="0.2">
      <c r="A6" t="s">
        <v>64</v>
      </c>
      <c r="B6" s="11">
        <v>2007</v>
      </c>
      <c r="C6" s="4">
        <v>5</v>
      </c>
      <c r="D6" s="4">
        <v>275</v>
      </c>
      <c r="E6" s="4">
        <v>143</v>
      </c>
      <c r="F6" s="4">
        <v>19</v>
      </c>
      <c r="G6" s="4">
        <v>115</v>
      </c>
      <c r="H6" s="4">
        <v>31</v>
      </c>
      <c r="I6" s="4">
        <v>21</v>
      </c>
      <c r="J6" s="4">
        <v>63</v>
      </c>
      <c r="K6" s="5">
        <v>74008</v>
      </c>
      <c r="L6" s="5">
        <v>3095</v>
      </c>
      <c r="M6" s="5">
        <v>1733</v>
      </c>
      <c r="N6" s="5">
        <v>6201</v>
      </c>
    </row>
    <row r="7" spans="1:14" x14ac:dyDescent="0.2">
      <c r="A7" t="s">
        <v>64</v>
      </c>
      <c r="B7" s="11">
        <v>2008</v>
      </c>
      <c r="C7" s="4">
        <v>5</v>
      </c>
      <c r="D7" s="4">
        <v>273</v>
      </c>
      <c r="E7" s="4">
        <v>156</v>
      </c>
      <c r="F7" s="4">
        <v>21</v>
      </c>
      <c r="G7" s="4">
        <v>108</v>
      </c>
      <c r="H7" s="4">
        <v>39</v>
      </c>
      <c r="I7" s="4">
        <v>15</v>
      </c>
      <c r="J7" s="4">
        <v>54</v>
      </c>
      <c r="K7" s="5">
        <v>85197</v>
      </c>
      <c r="L7" s="5">
        <v>2657</v>
      </c>
      <c r="M7" s="5">
        <v>2371</v>
      </c>
      <c r="N7" s="5">
        <v>5952</v>
      </c>
    </row>
    <row r="8" spans="1:14" x14ac:dyDescent="0.2">
      <c r="A8" t="s">
        <v>64</v>
      </c>
      <c r="B8" s="11">
        <v>2009</v>
      </c>
      <c r="C8" s="4">
        <v>5</v>
      </c>
      <c r="D8" s="4">
        <v>282</v>
      </c>
      <c r="E8" s="4">
        <v>181</v>
      </c>
      <c r="F8" s="4">
        <v>13</v>
      </c>
      <c r="G8" s="4">
        <v>105</v>
      </c>
      <c r="H8" s="4">
        <v>31</v>
      </c>
      <c r="I8" s="4">
        <v>19</v>
      </c>
      <c r="J8" s="4">
        <v>55</v>
      </c>
      <c r="K8" s="5">
        <v>65740</v>
      </c>
      <c r="L8" s="5">
        <v>2289</v>
      </c>
      <c r="M8" s="5">
        <v>2077</v>
      </c>
      <c r="N8" s="5">
        <v>4329</v>
      </c>
    </row>
    <row r="9" spans="1:14" x14ac:dyDescent="0.2">
      <c r="A9" t="s">
        <v>64</v>
      </c>
      <c r="B9" s="11">
        <v>2010</v>
      </c>
      <c r="C9" s="4">
        <v>4</v>
      </c>
      <c r="D9" s="4">
        <v>289</v>
      </c>
      <c r="E9" s="4">
        <v>145</v>
      </c>
      <c r="F9" s="4">
        <v>14</v>
      </c>
      <c r="G9" s="4">
        <v>135</v>
      </c>
      <c r="H9" s="4">
        <v>25</v>
      </c>
      <c r="I9" s="4">
        <v>24</v>
      </c>
      <c r="J9" s="4">
        <v>86</v>
      </c>
      <c r="K9" s="5">
        <v>64083</v>
      </c>
      <c r="L9" s="5">
        <v>2329</v>
      </c>
      <c r="M9" s="5">
        <v>1579</v>
      </c>
      <c r="N9" s="5">
        <v>3660</v>
      </c>
    </row>
    <row r="10" spans="1:14" x14ac:dyDescent="0.2">
      <c r="A10" t="s">
        <v>64</v>
      </c>
      <c r="B10" s="11">
        <v>2011</v>
      </c>
      <c r="C10" s="4">
        <v>4</v>
      </c>
      <c r="D10" s="4">
        <v>325</v>
      </c>
      <c r="E10" s="4">
        <v>149</v>
      </c>
      <c r="F10" s="4">
        <v>41</v>
      </c>
      <c r="G10" s="4">
        <v>123</v>
      </c>
      <c r="H10" s="4">
        <v>24</v>
      </c>
      <c r="I10" s="4">
        <v>17</v>
      </c>
      <c r="J10" s="4">
        <v>82</v>
      </c>
      <c r="K10" s="5">
        <v>70823</v>
      </c>
      <c r="L10" s="5">
        <v>2167</v>
      </c>
      <c r="M10" s="5">
        <v>1528</v>
      </c>
      <c r="N10" s="5">
        <v>5750</v>
      </c>
    </row>
    <row r="11" spans="1:14" x14ac:dyDescent="0.2">
      <c r="A11" t="s">
        <v>64</v>
      </c>
      <c r="B11" s="11">
        <v>2012</v>
      </c>
      <c r="C11" s="4">
        <v>4</v>
      </c>
      <c r="D11" s="4">
        <v>352</v>
      </c>
      <c r="E11" s="4">
        <v>149</v>
      </c>
      <c r="F11" s="4">
        <v>39</v>
      </c>
      <c r="G11" s="4">
        <v>99</v>
      </c>
      <c r="H11" s="4">
        <v>29</v>
      </c>
      <c r="I11" s="4">
        <v>9</v>
      </c>
      <c r="J11" s="4">
        <v>61</v>
      </c>
      <c r="K11" s="5">
        <v>72791</v>
      </c>
      <c r="L11" s="5">
        <v>2423</v>
      </c>
      <c r="M11" s="5">
        <v>1681</v>
      </c>
      <c r="N11" s="5">
        <v>5480</v>
      </c>
    </row>
    <row r="12" spans="1:14" x14ac:dyDescent="0.2">
      <c r="A12" t="s">
        <v>64</v>
      </c>
      <c r="B12" s="11">
        <v>2013</v>
      </c>
      <c r="C12" s="4">
        <v>4</v>
      </c>
      <c r="D12" s="4">
        <v>351</v>
      </c>
      <c r="E12" s="4">
        <v>156</v>
      </c>
      <c r="F12" s="4">
        <v>18</v>
      </c>
      <c r="G12" s="4">
        <v>135</v>
      </c>
      <c r="H12" s="4">
        <v>26</v>
      </c>
      <c r="I12" s="4">
        <v>20</v>
      </c>
      <c r="J12" s="4">
        <v>89</v>
      </c>
      <c r="K12" s="5">
        <v>69264</v>
      </c>
      <c r="L12" s="5">
        <v>2451</v>
      </c>
      <c r="M12" s="5">
        <v>1592</v>
      </c>
      <c r="N12" s="5">
        <v>7917</v>
      </c>
    </row>
    <row r="13" spans="1:14" x14ac:dyDescent="0.2">
      <c r="A13" t="s">
        <v>64</v>
      </c>
      <c r="B13" s="11">
        <v>2014</v>
      </c>
      <c r="C13" s="4">
        <v>4</v>
      </c>
      <c r="D13" s="4">
        <v>353</v>
      </c>
      <c r="E13" s="4">
        <v>150</v>
      </c>
      <c r="F13" s="4">
        <v>21</v>
      </c>
      <c r="G13" s="4">
        <v>169</v>
      </c>
      <c r="H13" s="4">
        <v>25</v>
      </c>
      <c r="I13" s="4">
        <v>33</v>
      </c>
      <c r="J13" s="4">
        <v>111</v>
      </c>
      <c r="K13" s="5">
        <v>68692</v>
      </c>
      <c r="L13" s="5">
        <v>2528</v>
      </c>
      <c r="M13" s="5">
        <v>1670</v>
      </c>
      <c r="N13" s="5">
        <v>5503</v>
      </c>
    </row>
    <row r="14" spans="1:14" x14ac:dyDescent="0.2">
      <c r="A14" t="s">
        <v>64</v>
      </c>
      <c r="B14" s="11">
        <v>2015</v>
      </c>
      <c r="C14" s="4">
        <v>4</v>
      </c>
      <c r="D14" s="4">
        <v>359</v>
      </c>
      <c r="E14" s="4">
        <v>149</v>
      </c>
      <c r="F14" s="4">
        <v>16</v>
      </c>
      <c r="G14" s="4">
        <v>173</v>
      </c>
      <c r="H14" s="4">
        <v>33</v>
      </c>
      <c r="I14" s="4">
        <v>25</v>
      </c>
      <c r="J14" s="4">
        <v>115</v>
      </c>
      <c r="K14" s="5">
        <v>70741</v>
      </c>
      <c r="L14" s="5">
        <v>2967</v>
      </c>
      <c r="M14" s="5">
        <v>1852</v>
      </c>
      <c r="N14" s="5">
        <v>6738</v>
      </c>
    </row>
    <row r="15" spans="1:14" x14ac:dyDescent="0.2">
      <c r="A15" t="s">
        <v>64</v>
      </c>
      <c r="B15" s="11">
        <v>2016</v>
      </c>
      <c r="C15" s="4">
        <v>4</v>
      </c>
      <c r="D15" s="4">
        <v>364</v>
      </c>
      <c r="E15" s="4">
        <v>135</v>
      </c>
      <c r="F15" s="4">
        <v>19</v>
      </c>
      <c r="G15" s="4">
        <v>143</v>
      </c>
      <c r="H15" s="4">
        <v>29</v>
      </c>
      <c r="I15" s="4">
        <v>27</v>
      </c>
      <c r="J15" s="4">
        <v>87</v>
      </c>
      <c r="K15" s="5">
        <v>67582</v>
      </c>
      <c r="L15" s="5">
        <v>3375</v>
      </c>
      <c r="M15" s="5">
        <v>1769</v>
      </c>
      <c r="N15" s="5">
        <v>8048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225</v>
      </c>
      <c r="K17" s="8">
        <f>SUM(K5:K15)</f>
        <v>795042</v>
      </c>
      <c r="L17" s="8">
        <f>SUM(L5:L15)</f>
        <v>28642</v>
      </c>
      <c r="M17" s="8">
        <f>SUM(M5:M15)</f>
        <v>19928</v>
      </c>
      <c r="N17" s="8">
        <f>SUM(N5:N15)</f>
        <v>65885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2006</v>
      </c>
      <c r="C20" s="4">
        <f t="shared" si="0"/>
        <v>6</v>
      </c>
      <c r="D20" s="4"/>
      <c r="E20" s="4"/>
      <c r="F20" s="9">
        <f t="shared" ref="F20:F30" si="1">IF(C5=0,"",IF(C5="","",(F5/C5)))</f>
        <v>0.66666666666666663</v>
      </c>
      <c r="G20" s="28">
        <f t="shared" ref="G20:G30" si="2">IF(E5=0,"",IF(E5="","",(G5/E5)))</f>
        <v>0.5390625</v>
      </c>
      <c r="H20" s="28">
        <f t="shared" ref="H20:H30" si="3">IF(G5=0,"",IF(G5="","",(H5/G5)))</f>
        <v>0.39130434782608697</v>
      </c>
      <c r="I20" s="28">
        <f t="shared" ref="I20:I30" si="4">IF(G5=0,"",IF(G5="","",(I5/G5)))</f>
        <v>0.13043478260869565</v>
      </c>
      <c r="J20" s="28">
        <f t="shared" ref="J20:J30" si="5">IF(G5=0,"",IF(G5="","",(J5/G5)))</f>
        <v>0.47826086956521741</v>
      </c>
      <c r="K20" s="5"/>
      <c r="L20" s="10">
        <f t="shared" ref="L20:L30" si="6">IF(K5=0,"",IF(K5="","",(L5/K5)))</f>
        <v>2.7414916222524122E-2</v>
      </c>
      <c r="M20" s="10">
        <f t="shared" ref="M20:M30" si="7">IF(K5=0,"",IF(K5="","",(M5/K5)))</f>
        <v>2.4105618838610791E-2</v>
      </c>
      <c r="N20" s="10">
        <f t="shared" ref="N20:N30" si="8">IF(K5=0,"",IF(K5="","",(N5/K5)))</f>
        <v>7.3234170527513617E-2</v>
      </c>
    </row>
    <row r="21" spans="2:14" x14ac:dyDescent="0.2">
      <c r="B21" s="11">
        <f t="shared" si="0"/>
        <v>2007</v>
      </c>
      <c r="C21" s="4">
        <f t="shared" si="0"/>
        <v>5</v>
      </c>
      <c r="D21" s="10">
        <f t="shared" ref="D21:E30" si="9">IF(D5=0,"",IF(D5="","",((D6-D5)/D5)))</f>
        <v>0.48648648648648651</v>
      </c>
      <c r="E21" s="10">
        <f t="shared" si="9"/>
        <v>0.1171875</v>
      </c>
      <c r="F21" s="9">
        <f t="shared" si="1"/>
        <v>3.8</v>
      </c>
      <c r="G21" s="28">
        <f t="shared" si="2"/>
        <v>0.80419580419580416</v>
      </c>
      <c r="H21" s="28">
        <f t="shared" si="3"/>
        <v>0.26956521739130435</v>
      </c>
      <c r="I21" s="28">
        <f t="shared" si="4"/>
        <v>0.18260869565217391</v>
      </c>
      <c r="J21" s="28">
        <f t="shared" si="5"/>
        <v>0.54782608695652169</v>
      </c>
      <c r="K21" s="28">
        <f t="shared" ref="K21:K30" si="10">IF(K5=0,"",IF(K5="","",(K6-K5)/K5))</f>
        <v>-0.14065094460120064</v>
      </c>
      <c r="L21" s="10">
        <f t="shared" si="6"/>
        <v>4.1819803264511943E-2</v>
      </c>
      <c r="M21" s="10">
        <f t="shared" si="7"/>
        <v>2.3416387417576477E-2</v>
      </c>
      <c r="N21" s="10">
        <f t="shared" si="8"/>
        <v>8.3788239109285484E-2</v>
      </c>
    </row>
    <row r="22" spans="2:14" x14ac:dyDescent="0.2">
      <c r="B22" s="11">
        <f t="shared" si="0"/>
        <v>2008</v>
      </c>
      <c r="C22" s="4">
        <f t="shared" si="0"/>
        <v>5</v>
      </c>
      <c r="D22" s="10">
        <f t="shared" si="9"/>
        <v>-7.2727272727272727E-3</v>
      </c>
      <c r="E22" s="10">
        <f t="shared" si="9"/>
        <v>9.0909090909090912E-2</v>
      </c>
      <c r="F22" s="9">
        <f t="shared" si="1"/>
        <v>4.2</v>
      </c>
      <c r="G22" s="28">
        <f t="shared" si="2"/>
        <v>0.69230769230769229</v>
      </c>
      <c r="H22" s="28">
        <f t="shared" si="3"/>
        <v>0.3611111111111111</v>
      </c>
      <c r="I22" s="28">
        <f t="shared" si="4"/>
        <v>0.1388888888888889</v>
      </c>
      <c r="J22" s="28">
        <f t="shared" si="5"/>
        <v>0.5</v>
      </c>
      <c r="K22" s="28">
        <f t="shared" si="10"/>
        <v>0.15118635823154253</v>
      </c>
      <c r="L22" s="10">
        <f t="shared" si="6"/>
        <v>3.1186544127140628E-2</v>
      </c>
      <c r="M22" s="10">
        <f t="shared" si="7"/>
        <v>2.7829618413793913E-2</v>
      </c>
      <c r="N22" s="10">
        <f t="shared" si="8"/>
        <v>6.9861614845593153E-2</v>
      </c>
    </row>
    <row r="23" spans="2:14" x14ac:dyDescent="0.2">
      <c r="B23" s="11">
        <f t="shared" si="0"/>
        <v>2009</v>
      </c>
      <c r="C23" s="4">
        <f t="shared" si="0"/>
        <v>5</v>
      </c>
      <c r="D23" s="10">
        <f t="shared" si="9"/>
        <v>3.2967032967032968E-2</v>
      </c>
      <c r="E23" s="10">
        <f t="shared" si="9"/>
        <v>0.16025641025641027</v>
      </c>
      <c r="F23" s="9">
        <f t="shared" si="1"/>
        <v>2.6</v>
      </c>
      <c r="G23" s="28">
        <f t="shared" si="2"/>
        <v>0.58011049723756902</v>
      </c>
      <c r="H23" s="28">
        <f t="shared" si="3"/>
        <v>0.29523809523809524</v>
      </c>
      <c r="I23" s="28">
        <f t="shared" si="4"/>
        <v>0.18095238095238095</v>
      </c>
      <c r="J23" s="28">
        <f t="shared" si="5"/>
        <v>0.52380952380952384</v>
      </c>
      <c r="K23" s="28">
        <f t="shared" si="10"/>
        <v>-0.22837658603002453</v>
      </c>
      <c r="L23" s="10">
        <f t="shared" si="6"/>
        <v>3.4818983875874655E-2</v>
      </c>
      <c r="M23" s="10">
        <f t="shared" si="7"/>
        <v>3.1594158807423181E-2</v>
      </c>
      <c r="N23" s="10">
        <f t="shared" si="8"/>
        <v>6.5850319440219046E-2</v>
      </c>
    </row>
    <row r="24" spans="2:14" x14ac:dyDescent="0.2">
      <c r="B24" s="11">
        <f t="shared" si="0"/>
        <v>2010</v>
      </c>
      <c r="C24" s="4">
        <f t="shared" si="0"/>
        <v>4</v>
      </c>
      <c r="D24" s="10">
        <f t="shared" si="9"/>
        <v>2.4822695035460994E-2</v>
      </c>
      <c r="E24" s="10">
        <f t="shared" si="9"/>
        <v>-0.19889502762430938</v>
      </c>
      <c r="F24" s="9">
        <f t="shared" si="1"/>
        <v>3.5</v>
      </c>
      <c r="G24" s="28">
        <f t="shared" si="2"/>
        <v>0.93103448275862066</v>
      </c>
      <c r="H24" s="28">
        <f t="shared" si="3"/>
        <v>0.18518518518518517</v>
      </c>
      <c r="I24" s="28">
        <f t="shared" si="4"/>
        <v>0.17777777777777778</v>
      </c>
      <c r="J24" s="28">
        <f t="shared" si="5"/>
        <v>0.63703703703703707</v>
      </c>
      <c r="K24" s="28">
        <f t="shared" si="10"/>
        <v>-2.5205354426528749E-2</v>
      </c>
      <c r="L24" s="10">
        <f t="shared" si="6"/>
        <v>3.6343492033768708E-2</v>
      </c>
      <c r="M24" s="10">
        <f t="shared" si="7"/>
        <v>2.4639920103615622E-2</v>
      </c>
      <c r="N24" s="10">
        <f t="shared" si="8"/>
        <v>5.7113431019147044E-2</v>
      </c>
    </row>
    <row r="25" spans="2:14" x14ac:dyDescent="0.2">
      <c r="B25" s="11">
        <f t="shared" si="0"/>
        <v>2011</v>
      </c>
      <c r="C25" s="4">
        <f t="shared" si="0"/>
        <v>4</v>
      </c>
      <c r="D25" s="10">
        <f t="shared" si="9"/>
        <v>0.1245674740484429</v>
      </c>
      <c r="E25" s="10">
        <f t="shared" si="9"/>
        <v>2.7586206896551724E-2</v>
      </c>
      <c r="F25" s="9">
        <f t="shared" si="1"/>
        <v>10.25</v>
      </c>
      <c r="G25" s="28">
        <f t="shared" si="2"/>
        <v>0.82550335570469802</v>
      </c>
      <c r="H25" s="28">
        <f t="shared" si="3"/>
        <v>0.1951219512195122</v>
      </c>
      <c r="I25" s="28">
        <f t="shared" si="4"/>
        <v>0.13821138211382114</v>
      </c>
      <c r="J25" s="28">
        <f t="shared" si="5"/>
        <v>0.66666666666666663</v>
      </c>
      <c r="K25" s="28">
        <f t="shared" si="10"/>
        <v>0.10517609974564238</v>
      </c>
      <c r="L25" s="10">
        <f t="shared" si="6"/>
        <v>3.0597404797876395E-2</v>
      </c>
      <c r="M25" s="10">
        <f t="shared" si="7"/>
        <v>2.1574912104824703E-2</v>
      </c>
      <c r="N25" s="10">
        <f t="shared" si="8"/>
        <v>8.1188314530590347E-2</v>
      </c>
    </row>
    <row r="26" spans="2:14" x14ac:dyDescent="0.2">
      <c r="B26" s="11">
        <f t="shared" si="0"/>
        <v>2012</v>
      </c>
      <c r="C26" s="4">
        <f t="shared" si="0"/>
        <v>4</v>
      </c>
      <c r="D26" s="10">
        <f t="shared" si="9"/>
        <v>8.3076923076923076E-2</v>
      </c>
      <c r="E26" s="10">
        <f t="shared" si="9"/>
        <v>0</v>
      </c>
      <c r="F26" s="9">
        <f t="shared" si="1"/>
        <v>9.75</v>
      </c>
      <c r="G26" s="28">
        <f t="shared" si="2"/>
        <v>0.66442953020134232</v>
      </c>
      <c r="H26" s="28">
        <f t="shared" si="3"/>
        <v>0.29292929292929293</v>
      </c>
      <c r="I26" s="28">
        <f t="shared" si="4"/>
        <v>9.0909090909090912E-2</v>
      </c>
      <c r="J26" s="28">
        <f t="shared" si="5"/>
        <v>0.61616161616161613</v>
      </c>
      <c r="K26" s="28">
        <f t="shared" si="10"/>
        <v>2.7787583129774227E-2</v>
      </c>
      <c r="L26" s="10">
        <f t="shared" si="6"/>
        <v>3.328708219422731E-2</v>
      </c>
      <c r="M26" s="10">
        <f t="shared" si="7"/>
        <v>2.3093514308087537E-2</v>
      </c>
      <c r="N26" s="10">
        <f t="shared" si="8"/>
        <v>7.5284032366638734E-2</v>
      </c>
    </row>
    <row r="27" spans="2:14" x14ac:dyDescent="0.2">
      <c r="B27" s="11">
        <f t="shared" si="0"/>
        <v>2013</v>
      </c>
      <c r="C27" s="4">
        <f t="shared" si="0"/>
        <v>4</v>
      </c>
      <c r="D27" s="10">
        <f t="shared" si="9"/>
        <v>-2.840909090909091E-3</v>
      </c>
      <c r="E27" s="10">
        <f t="shared" si="9"/>
        <v>4.6979865771812082E-2</v>
      </c>
      <c r="F27" s="9">
        <f t="shared" si="1"/>
        <v>4.5</v>
      </c>
      <c r="G27" s="28">
        <f t="shared" si="2"/>
        <v>0.86538461538461542</v>
      </c>
      <c r="H27" s="28">
        <f t="shared" si="3"/>
        <v>0.19259259259259259</v>
      </c>
      <c r="I27" s="28">
        <f t="shared" si="4"/>
        <v>0.14814814814814814</v>
      </c>
      <c r="J27" s="28">
        <f t="shared" si="5"/>
        <v>0.65925925925925921</v>
      </c>
      <c r="K27" s="28">
        <f t="shared" si="10"/>
        <v>-4.8453792364440661E-2</v>
      </c>
      <c r="L27" s="10">
        <f t="shared" si="6"/>
        <v>3.5386347886347889E-2</v>
      </c>
      <c r="M27" s="10">
        <f t="shared" si="7"/>
        <v>2.2984522984522984E-2</v>
      </c>
      <c r="N27" s="10">
        <f t="shared" si="8"/>
        <v>0.1143018018018018</v>
      </c>
    </row>
    <row r="28" spans="2:14" x14ac:dyDescent="0.2">
      <c r="B28" s="11">
        <f t="shared" si="0"/>
        <v>2014</v>
      </c>
      <c r="C28" s="4">
        <f t="shared" si="0"/>
        <v>4</v>
      </c>
      <c r="D28" s="10">
        <f t="shared" si="9"/>
        <v>5.6980056980056983E-3</v>
      </c>
      <c r="E28" s="10">
        <f t="shared" si="9"/>
        <v>-3.8461538461538464E-2</v>
      </c>
      <c r="F28" s="9">
        <f t="shared" si="1"/>
        <v>5.25</v>
      </c>
      <c r="G28" s="28">
        <f t="shared" si="2"/>
        <v>1.1266666666666667</v>
      </c>
      <c r="H28" s="28">
        <f t="shared" si="3"/>
        <v>0.14792899408284024</v>
      </c>
      <c r="I28" s="28">
        <f t="shared" si="4"/>
        <v>0.19526627218934911</v>
      </c>
      <c r="J28" s="28">
        <f t="shared" si="5"/>
        <v>0.65680473372781067</v>
      </c>
      <c r="K28" s="28">
        <f t="shared" si="10"/>
        <v>-8.2582582582582578E-3</v>
      </c>
      <c r="L28" s="10">
        <f t="shared" si="6"/>
        <v>3.6801956559715833E-2</v>
      </c>
      <c r="M28" s="10">
        <f t="shared" si="7"/>
        <v>2.4311419088103418E-2</v>
      </c>
      <c r="N28" s="10">
        <f t="shared" si="8"/>
        <v>8.0111221102894078E-2</v>
      </c>
    </row>
    <row r="29" spans="2:14" x14ac:dyDescent="0.2">
      <c r="B29" s="11">
        <f t="shared" si="0"/>
        <v>2015</v>
      </c>
      <c r="C29" s="4">
        <f t="shared" si="0"/>
        <v>4</v>
      </c>
      <c r="D29" s="10">
        <f t="shared" si="9"/>
        <v>1.69971671388102E-2</v>
      </c>
      <c r="E29" s="10">
        <f t="shared" si="9"/>
        <v>-6.6666666666666671E-3</v>
      </c>
      <c r="F29" s="9">
        <f t="shared" si="1"/>
        <v>4</v>
      </c>
      <c r="G29" s="28">
        <f t="shared" si="2"/>
        <v>1.1610738255033557</v>
      </c>
      <c r="H29" s="28">
        <f t="shared" si="3"/>
        <v>0.19075144508670519</v>
      </c>
      <c r="I29" s="28">
        <f t="shared" si="4"/>
        <v>0.14450867052023122</v>
      </c>
      <c r="J29" s="28">
        <f t="shared" si="5"/>
        <v>0.66473988439306353</v>
      </c>
      <c r="K29" s="28">
        <f t="shared" si="10"/>
        <v>2.9828801024864612E-2</v>
      </c>
      <c r="L29" s="10">
        <f t="shared" si="6"/>
        <v>4.1941731103603289E-2</v>
      </c>
      <c r="M29" s="10">
        <f t="shared" si="7"/>
        <v>2.6180008764365784E-2</v>
      </c>
      <c r="N29" s="10">
        <f t="shared" si="8"/>
        <v>9.5248865580073797E-2</v>
      </c>
    </row>
    <row r="30" spans="2:14" x14ac:dyDescent="0.2">
      <c r="B30" s="11">
        <f t="shared" si="0"/>
        <v>2016</v>
      </c>
      <c r="C30" s="4">
        <f t="shared" si="0"/>
        <v>4</v>
      </c>
      <c r="D30" s="10">
        <f t="shared" si="9"/>
        <v>1.3927576601671309E-2</v>
      </c>
      <c r="E30" s="10">
        <f t="shared" si="9"/>
        <v>-9.3959731543624164E-2</v>
      </c>
      <c r="F30" s="9">
        <f t="shared" si="1"/>
        <v>4.75</v>
      </c>
      <c r="G30" s="28">
        <f t="shared" si="2"/>
        <v>1.0592592592592593</v>
      </c>
      <c r="H30" s="28">
        <f t="shared" si="3"/>
        <v>0.20279720279720279</v>
      </c>
      <c r="I30" s="28">
        <f t="shared" si="4"/>
        <v>0.1888111888111888</v>
      </c>
      <c r="J30" s="28">
        <f t="shared" si="5"/>
        <v>0.60839160839160844</v>
      </c>
      <c r="K30" s="28">
        <f t="shared" si="10"/>
        <v>-4.4655857282198445E-2</v>
      </c>
      <c r="L30" s="10">
        <f t="shared" si="6"/>
        <v>4.9939332958480069E-2</v>
      </c>
      <c r="M30" s="10">
        <f t="shared" si="7"/>
        <v>2.617560888994111E-2</v>
      </c>
      <c r="N30" s="10">
        <f t="shared" si="8"/>
        <v>0.11908496345180669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1.28515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7.5703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68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36</v>
      </c>
      <c r="B5" s="11">
        <v>2007</v>
      </c>
      <c r="C5" s="4">
        <v>7</v>
      </c>
      <c r="D5" s="4">
        <v>200</v>
      </c>
      <c r="E5" s="4">
        <v>205</v>
      </c>
      <c r="F5" s="4">
        <v>9</v>
      </c>
      <c r="G5" s="4">
        <v>293</v>
      </c>
      <c r="H5" s="4">
        <v>48</v>
      </c>
      <c r="I5" s="4">
        <v>34</v>
      </c>
      <c r="J5" s="4">
        <v>211</v>
      </c>
      <c r="K5" s="5">
        <v>85764</v>
      </c>
      <c r="L5" s="5">
        <v>4193</v>
      </c>
      <c r="M5" s="5">
        <v>2565</v>
      </c>
      <c r="N5" s="5">
        <v>5286</v>
      </c>
    </row>
    <row r="6" spans="1:14" x14ac:dyDescent="0.2">
      <c r="A6" t="s">
        <v>36</v>
      </c>
      <c r="B6" s="11">
        <v>2008</v>
      </c>
      <c r="C6" s="4">
        <v>7</v>
      </c>
      <c r="D6" s="4">
        <v>216</v>
      </c>
      <c r="E6" s="4">
        <v>227</v>
      </c>
      <c r="F6" s="4">
        <v>28</v>
      </c>
      <c r="G6" s="4">
        <v>281</v>
      </c>
      <c r="H6" s="4">
        <v>53</v>
      </c>
      <c r="I6" s="4">
        <v>28</v>
      </c>
      <c r="J6" s="4">
        <v>200</v>
      </c>
      <c r="K6" s="5">
        <v>103160</v>
      </c>
      <c r="L6" s="5">
        <v>3295</v>
      </c>
      <c r="M6" s="5">
        <v>1761</v>
      </c>
      <c r="N6" s="5">
        <v>4911</v>
      </c>
    </row>
    <row r="7" spans="1:14" x14ac:dyDescent="0.2">
      <c r="A7" t="s">
        <v>36</v>
      </c>
      <c r="B7" s="11">
        <v>2009</v>
      </c>
      <c r="C7" s="4">
        <v>7</v>
      </c>
      <c r="D7" s="4">
        <v>229</v>
      </c>
      <c r="E7" s="4">
        <v>242</v>
      </c>
      <c r="F7" s="4">
        <v>38</v>
      </c>
      <c r="G7" s="4">
        <v>305</v>
      </c>
      <c r="H7" s="4">
        <v>48</v>
      </c>
      <c r="I7" s="4">
        <v>41</v>
      </c>
      <c r="J7" s="4">
        <v>216</v>
      </c>
      <c r="K7" s="5">
        <v>145338</v>
      </c>
      <c r="L7" s="5">
        <v>2398</v>
      </c>
      <c r="M7" s="5">
        <v>2114</v>
      </c>
      <c r="N7" s="5">
        <v>3926</v>
      </c>
    </row>
    <row r="8" spans="1:14" x14ac:dyDescent="0.2">
      <c r="A8" t="s">
        <v>36</v>
      </c>
      <c r="B8" s="11">
        <v>2010</v>
      </c>
      <c r="C8" s="4">
        <v>7</v>
      </c>
      <c r="D8" s="4">
        <v>218</v>
      </c>
      <c r="E8" s="4">
        <v>272</v>
      </c>
      <c r="F8" s="4">
        <v>12</v>
      </c>
      <c r="G8" s="4">
        <v>237</v>
      </c>
      <c r="H8" s="4">
        <v>35</v>
      </c>
      <c r="I8" s="4">
        <v>33</v>
      </c>
      <c r="J8" s="4">
        <v>169</v>
      </c>
      <c r="K8" s="5">
        <v>110978</v>
      </c>
      <c r="L8" s="5">
        <v>2572</v>
      </c>
      <c r="M8" s="5">
        <v>1484</v>
      </c>
      <c r="N8" s="5">
        <v>3178</v>
      </c>
    </row>
    <row r="9" spans="1:14" x14ac:dyDescent="0.2">
      <c r="A9" t="s">
        <v>36</v>
      </c>
      <c r="B9" s="11">
        <v>2011</v>
      </c>
      <c r="C9" s="4">
        <v>7</v>
      </c>
      <c r="D9" s="4">
        <v>214</v>
      </c>
      <c r="E9" s="4">
        <v>247</v>
      </c>
      <c r="F9" s="4">
        <v>29</v>
      </c>
      <c r="G9" s="4">
        <v>252</v>
      </c>
      <c r="H9" s="4">
        <v>57</v>
      </c>
      <c r="I9" s="4">
        <v>31</v>
      </c>
      <c r="J9" s="4">
        <v>164</v>
      </c>
      <c r="K9" s="5">
        <v>110753</v>
      </c>
      <c r="L9" s="5">
        <v>2094</v>
      </c>
      <c r="M9" s="5">
        <v>991</v>
      </c>
      <c r="N9" s="5">
        <v>1447</v>
      </c>
    </row>
    <row r="10" spans="1:14" x14ac:dyDescent="0.2">
      <c r="A10" t="s">
        <v>36</v>
      </c>
      <c r="B10" s="11">
        <v>2012</v>
      </c>
      <c r="C10" s="4">
        <v>9</v>
      </c>
      <c r="D10" s="4">
        <v>216</v>
      </c>
      <c r="E10" s="4">
        <v>220</v>
      </c>
      <c r="F10" s="4">
        <v>3</v>
      </c>
      <c r="G10" s="4">
        <v>243</v>
      </c>
      <c r="H10" s="4">
        <v>53</v>
      </c>
      <c r="I10" s="4">
        <v>25</v>
      </c>
      <c r="J10" s="4">
        <v>165</v>
      </c>
      <c r="K10" s="5">
        <v>91244</v>
      </c>
      <c r="L10" s="5">
        <v>2660</v>
      </c>
      <c r="M10" s="5">
        <v>1277</v>
      </c>
      <c r="N10" s="5">
        <v>2296</v>
      </c>
    </row>
    <row r="11" spans="1:14" x14ac:dyDescent="0.2">
      <c r="A11" t="s">
        <v>36</v>
      </c>
      <c r="B11" s="11">
        <v>2013</v>
      </c>
      <c r="C11" s="4">
        <v>9</v>
      </c>
      <c r="D11" s="4">
        <v>216</v>
      </c>
      <c r="E11" s="4">
        <v>227</v>
      </c>
      <c r="F11" s="4">
        <v>11</v>
      </c>
      <c r="G11" s="4">
        <v>192</v>
      </c>
      <c r="H11" s="4">
        <v>46</v>
      </c>
      <c r="I11" s="4">
        <v>17</v>
      </c>
      <c r="J11" s="4">
        <v>129</v>
      </c>
      <c r="K11" s="5">
        <v>89893</v>
      </c>
      <c r="L11" s="5">
        <v>2784</v>
      </c>
      <c r="M11" s="5">
        <v>1290</v>
      </c>
      <c r="N11" s="5">
        <v>1210</v>
      </c>
    </row>
    <row r="12" spans="1:14" x14ac:dyDescent="0.2">
      <c r="A12" t="s">
        <v>36</v>
      </c>
      <c r="B12" s="11">
        <v>2014</v>
      </c>
      <c r="C12" s="4">
        <v>9</v>
      </c>
      <c r="D12" s="4">
        <v>200</v>
      </c>
      <c r="E12" s="4">
        <v>172</v>
      </c>
      <c r="F12" s="4">
        <v>16</v>
      </c>
      <c r="G12" s="4">
        <v>126</v>
      </c>
      <c r="H12" s="4">
        <v>48</v>
      </c>
      <c r="I12" s="4">
        <v>23</v>
      </c>
      <c r="J12" s="4">
        <v>55</v>
      </c>
      <c r="K12" s="5">
        <v>67857</v>
      </c>
      <c r="L12" s="5">
        <v>795</v>
      </c>
      <c r="M12" s="5">
        <v>250</v>
      </c>
      <c r="N12" s="5">
        <v>5043</v>
      </c>
    </row>
    <row r="13" spans="1:14" x14ac:dyDescent="0.2">
      <c r="A13" t="s">
        <v>36</v>
      </c>
      <c r="B13" s="11">
        <v>2015</v>
      </c>
      <c r="C13" s="4">
        <v>9</v>
      </c>
      <c r="D13" s="4">
        <v>235</v>
      </c>
      <c r="E13" s="4">
        <v>207</v>
      </c>
      <c r="F13" s="4">
        <v>42</v>
      </c>
      <c r="G13" s="4">
        <v>130</v>
      </c>
      <c r="H13" s="4">
        <v>42</v>
      </c>
      <c r="I13" s="4">
        <v>18</v>
      </c>
      <c r="J13" s="4">
        <v>70</v>
      </c>
      <c r="K13" s="5">
        <v>81322</v>
      </c>
      <c r="L13" s="5">
        <v>1213</v>
      </c>
      <c r="M13" s="5">
        <v>441</v>
      </c>
      <c r="N13" s="5">
        <v>1042</v>
      </c>
    </row>
    <row r="14" spans="1:14" x14ac:dyDescent="0.2">
      <c r="A14" t="s">
        <v>36</v>
      </c>
      <c r="B14" s="11">
        <v>2016</v>
      </c>
      <c r="C14" s="4">
        <v>9</v>
      </c>
      <c r="D14" s="4">
        <v>233</v>
      </c>
      <c r="E14" s="4">
        <v>227</v>
      </c>
      <c r="F14" s="4">
        <v>19</v>
      </c>
      <c r="G14" s="4">
        <v>208</v>
      </c>
      <c r="H14" s="4">
        <v>59</v>
      </c>
      <c r="I14" s="4">
        <v>23</v>
      </c>
      <c r="J14" s="4">
        <v>126</v>
      </c>
      <c r="K14" s="5">
        <v>73368</v>
      </c>
      <c r="L14" s="5">
        <v>1204</v>
      </c>
      <c r="M14" s="5">
        <v>771</v>
      </c>
      <c r="N14" s="5">
        <v>2075</v>
      </c>
    </row>
    <row r="15" spans="1:14" x14ac:dyDescent="0.2">
      <c r="A15" t="s">
        <v>36</v>
      </c>
      <c r="B15" s="11">
        <v>2017</v>
      </c>
      <c r="C15" s="4">
        <v>9</v>
      </c>
      <c r="D15" s="4">
        <v>250</v>
      </c>
      <c r="E15" s="4">
        <v>237</v>
      </c>
      <c r="F15" s="4">
        <v>23</v>
      </c>
      <c r="G15" s="4">
        <v>189</v>
      </c>
      <c r="H15" s="4">
        <v>49</v>
      </c>
      <c r="I15" s="4">
        <v>18</v>
      </c>
      <c r="J15" s="4">
        <v>122</v>
      </c>
      <c r="K15" s="5">
        <v>80307</v>
      </c>
      <c r="L15" s="5">
        <v>1524</v>
      </c>
      <c r="M15" s="5">
        <v>562</v>
      </c>
      <c r="N15" s="5">
        <v>3409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230</v>
      </c>
      <c r="K17" s="8">
        <f>SUM(K5:K15)</f>
        <v>1039984</v>
      </c>
      <c r="L17" s="8">
        <f>SUM(L5:L15)</f>
        <v>24732</v>
      </c>
      <c r="M17" s="8">
        <f>SUM(M5:M15)</f>
        <v>13506</v>
      </c>
      <c r="N17" s="8">
        <f>SUM(N5:N15)</f>
        <v>33823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7</v>
      </c>
      <c r="D20" s="4"/>
      <c r="E20" s="4"/>
      <c r="F20" s="9">
        <f t="shared" ref="F20:F30" si="1">IF(C5=0,"",IF(C5="","",(F5/C5)))</f>
        <v>1.2857142857142858</v>
      </c>
      <c r="G20" s="28">
        <f t="shared" ref="G20:G30" si="2">IF(E5=0,"",IF(E5="","",(G5/E5)))</f>
        <v>1.4292682926829268</v>
      </c>
      <c r="H20" s="28">
        <f t="shared" ref="H20:H30" si="3">IF(G5=0,"",IF(G5="","",(H5/G5)))</f>
        <v>0.16382252559726962</v>
      </c>
      <c r="I20" s="28">
        <f t="shared" ref="I20:I30" si="4">IF(G5=0,"",IF(G5="","",(I5/G5)))</f>
        <v>0.11604095563139932</v>
      </c>
      <c r="J20" s="28">
        <f t="shared" ref="J20:J30" si="5">IF(G5=0,"",IF(G5="","",(J5/G5)))</f>
        <v>0.72013651877133111</v>
      </c>
      <c r="K20" s="5"/>
      <c r="L20" s="10">
        <f t="shared" ref="L20:L30" si="6">IF(K5=0,"",IF(K5="","",(L5/K5)))</f>
        <v>4.8889977146588312E-2</v>
      </c>
      <c r="M20" s="10">
        <f t="shared" ref="M20:M30" si="7">IF(K5=0,"",IF(K5="","",(M5/K5)))</f>
        <v>2.9907653560934659E-2</v>
      </c>
      <c r="N20" s="10">
        <f t="shared" ref="N20:N30" si="8">IF(K5=0,"",IF(K5="","",(N5/K5)))</f>
        <v>6.1634252133762418E-2</v>
      </c>
    </row>
    <row r="21" spans="2:14" x14ac:dyDescent="0.2">
      <c r="B21" s="11">
        <f t="shared" si="0"/>
        <v>2008</v>
      </c>
      <c r="C21" s="4">
        <f t="shared" si="0"/>
        <v>7</v>
      </c>
      <c r="D21" s="10">
        <f t="shared" ref="D21:E30" si="9">IF(D5=0,"",IF(D5="","",((D6-D5)/D5)))</f>
        <v>0.08</v>
      </c>
      <c r="E21" s="10">
        <f t="shared" si="9"/>
        <v>0.10731707317073171</v>
      </c>
      <c r="F21" s="9">
        <f t="shared" si="1"/>
        <v>4</v>
      </c>
      <c r="G21" s="28">
        <f t="shared" si="2"/>
        <v>1.2378854625550662</v>
      </c>
      <c r="H21" s="28">
        <f t="shared" si="3"/>
        <v>0.18861209964412812</v>
      </c>
      <c r="I21" s="28">
        <f t="shared" si="4"/>
        <v>9.9644128113879002E-2</v>
      </c>
      <c r="J21" s="28">
        <f t="shared" si="5"/>
        <v>0.71174377224199292</v>
      </c>
      <c r="K21" s="28">
        <f t="shared" ref="K21:K30" si="10">IF(K5=0,"",IF(K5="","",(K6-K5)/K5))</f>
        <v>0.20283568863392565</v>
      </c>
      <c r="L21" s="10">
        <f t="shared" si="6"/>
        <v>3.1940674680108569E-2</v>
      </c>
      <c r="M21" s="10">
        <f t="shared" si="7"/>
        <v>1.7070569988367583E-2</v>
      </c>
      <c r="N21" s="10">
        <f t="shared" si="8"/>
        <v>4.7605661108956962E-2</v>
      </c>
    </row>
    <row r="22" spans="2:14" x14ac:dyDescent="0.2">
      <c r="B22" s="11">
        <f t="shared" si="0"/>
        <v>2009</v>
      </c>
      <c r="C22" s="4">
        <f t="shared" si="0"/>
        <v>7</v>
      </c>
      <c r="D22" s="10">
        <f t="shared" si="9"/>
        <v>6.0185185185185182E-2</v>
      </c>
      <c r="E22" s="10">
        <f t="shared" si="9"/>
        <v>6.6079295154185022E-2</v>
      </c>
      <c r="F22" s="9">
        <f t="shared" si="1"/>
        <v>5.4285714285714288</v>
      </c>
      <c r="G22" s="28">
        <f t="shared" si="2"/>
        <v>1.2603305785123966</v>
      </c>
      <c r="H22" s="28">
        <f t="shared" si="3"/>
        <v>0.15737704918032788</v>
      </c>
      <c r="I22" s="28">
        <f t="shared" si="4"/>
        <v>0.13442622950819672</v>
      </c>
      <c r="J22" s="28">
        <f t="shared" si="5"/>
        <v>0.70819672131147537</v>
      </c>
      <c r="K22" s="28">
        <f t="shared" si="10"/>
        <v>0.40886002326483134</v>
      </c>
      <c r="L22" s="10">
        <f t="shared" si="6"/>
        <v>1.6499470200498148E-2</v>
      </c>
      <c r="M22" s="10">
        <f t="shared" si="7"/>
        <v>1.454540450535992E-2</v>
      </c>
      <c r="N22" s="10">
        <f t="shared" si="8"/>
        <v>2.7012894081382709E-2</v>
      </c>
    </row>
    <row r="23" spans="2:14" x14ac:dyDescent="0.2">
      <c r="B23" s="11">
        <f t="shared" si="0"/>
        <v>2010</v>
      </c>
      <c r="C23" s="4">
        <f t="shared" si="0"/>
        <v>7</v>
      </c>
      <c r="D23" s="10">
        <f t="shared" si="9"/>
        <v>-4.8034934497816595E-2</v>
      </c>
      <c r="E23" s="10">
        <f t="shared" si="9"/>
        <v>0.12396694214876033</v>
      </c>
      <c r="F23" s="9">
        <f t="shared" si="1"/>
        <v>1.7142857142857142</v>
      </c>
      <c r="G23" s="28">
        <f t="shared" si="2"/>
        <v>0.87132352941176472</v>
      </c>
      <c r="H23" s="28">
        <f t="shared" si="3"/>
        <v>0.14767932489451477</v>
      </c>
      <c r="I23" s="28">
        <f t="shared" si="4"/>
        <v>0.13924050632911392</v>
      </c>
      <c r="J23" s="28">
        <f t="shared" si="5"/>
        <v>0.71308016877637126</v>
      </c>
      <c r="K23" s="28">
        <f t="shared" si="10"/>
        <v>-0.23641442705968158</v>
      </c>
      <c r="L23" s="10">
        <f t="shared" si="6"/>
        <v>2.3175764565950007E-2</v>
      </c>
      <c r="M23" s="10">
        <f t="shared" si="7"/>
        <v>1.3372019679576132E-2</v>
      </c>
      <c r="N23" s="10">
        <f t="shared" si="8"/>
        <v>2.8636306294941339E-2</v>
      </c>
    </row>
    <row r="24" spans="2:14" x14ac:dyDescent="0.2">
      <c r="B24" s="11">
        <f t="shared" si="0"/>
        <v>2011</v>
      </c>
      <c r="C24" s="4">
        <f t="shared" si="0"/>
        <v>7</v>
      </c>
      <c r="D24" s="10">
        <f t="shared" si="9"/>
        <v>-1.834862385321101E-2</v>
      </c>
      <c r="E24" s="10">
        <f t="shared" si="9"/>
        <v>-9.1911764705882359E-2</v>
      </c>
      <c r="F24" s="9">
        <f t="shared" si="1"/>
        <v>4.1428571428571432</v>
      </c>
      <c r="G24" s="28">
        <f t="shared" si="2"/>
        <v>1.0202429149797572</v>
      </c>
      <c r="H24" s="28">
        <f t="shared" si="3"/>
        <v>0.22619047619047619</v>
      </c>
      <c r="I24" s="28">
        <f t="shared" si="4"/>
        <v>0.12301587301587301</v>
      </c>
      <c r="J24" s="28">
        <f t="shared" si="5"/>
        <v>0.65079365079365081</v>
      </c>
      <c r="K24" s="28">
        <f t="shared" si="10"/>
        <v>-2.0274288597740093E-3</v>
      </c>
      <c r="L24" s="10">
        <f t="shared" si="6"/>
        <v>1.8906937058138382E-2</v>
      </c>
      <c r="M24" s="10">
        <f t="shared" si="7"/>
        <v>8.9478388847254696E-3</v>
      </c>
      <c r="N24" s="10">
        <f t="shared" si="8"/>
        <v>1.3065108845810046E-2</v>
      </c>
    </row>
    <row r="25" spans="2:14" x14ac:dyDescent="0.2">
      <c r="B25" s="11">
        <f t="shared" si="0"/>
        <v>2012</v>
      </c>
      <c r="C25" s="4">
        <f t="shared" si="0"/>
        <v>9</v>
      </c>
      <c r="D25" s="10">
        <f t="shared" si="9"/>
        <v>9.3457943925233638E-3</v>
      </c>
      <c r="E25" s="10">
        <f t="shared" si="9"/>
        <v>-0.10931174089068826</v>
      </c>
      <c r="F25" s="9">
        <f t="shared" si="1"/>
        <v>0.33333333333333331</v>
      </c>
      <c r="G25" s="28">
        <f t="shared" si="2"/>
        <v>1.1045454545454545</v>
      </c>
      <c r="H25" s="28">
        <f t="shared" si="3"/>
        <v>0.21810699588477367</v>
      </c>
      <c r="I25" s="28">
        <f t="shared" si="4"/>
        <v>0.102880658436214</v>
      </c>
      <c r="J25" s="28">
        <f t="shared" si="5"/>
        <v>0.67901234567901236</v>
      </c>
      <c r="K25" s="28">
        <f t="shared" si="10"/>
        <v>-0.17614872734824338</v>
      </c>
      <c r="L25" s="10">
        <f t="shared" si="6"/>
        <v>2.9152601814913859E-2</v>
      </c>
      <c r="M25" s="10">
        <f t="shared" si="7"/>
        <v>1.3995440796107142E-2</v>
      </c>
      <c r="N25" s="10">
        <f t="shared" si="8"/>
        <v>2.5163298408662486E-2</v>
      </c>
    </row>
    <row r="26" spans="2:14" x14ac:dyDescent="0.2">
      <c r="B26" s="11">
        <f t="shared" si="0"/>
        <v>2013</v>
      </c>
      <c r="C26" s="4">
        <f t="shared" si="0"/>
        <v>9</v>
      </c>
      <c r="D26" s="10">
        <f t="shared" si="9"/>
        <v>0</v>
      </c>
      <c r="E26" s="10">
        <f t="shared" si="9"/>
        <v>3.1818181818181815E-2</v>
      </c>
      <c r="F26" s="9">
        <f t="shared" si="1"/>
        <v>1.2222222222222223</v>
      </c>
      <c r="G26" s="28">
        <f t="shared" si="2"/>
        <v>0.8458149779735683</v>
      </c>
      <c r="H26" s="28">
        <f t="shared" si="3"/>
        <v>0.23958333333333334</v>
      </c>
      <c r="I26" s="28">
        <f t="shared" si="4"/>
        <v>8.8541666666666671E-2</v>
      </c>
      <c r="J26" s="28">
        <f t="shared" si="5"/>
        <v>0.671875</v>
      </c>
      <c r="K26" s="28">
        <f t="shared" si="10"/>
        <v>-1.4806453027048354E-2</v>
      </c>
      <c r="L26" s="10">
        <f t="shared" si="6"/>
        <v>3.097015340460325E-2</v>
      </c>
      <c r="M26" s="10">
        <f t="shared" si="7"/>
        <v>1.4350394357736419E-2</v>
      </c>
      <c r="N26" s="10">
        <f t="shared" si="8"/>
        <v>1.3460447420822533E-2</v>
      </c>
    </row>
    <row r="27" spans="2:14" x14ac:dyDescent="0.2">
      <c r="B27" s="11">
        <f t="shared" si="0"/>
        <v>2014</v>
      </c>
      <c r="C27" s="4">
        <f t="shared" si="0"/>
        <v>9</v>
      </c>
      <c r="D27" s="10">
        <f t="shared" si="9"/>
        <v>-7.407407407407407E-2</v>
      </c>
      <c r="E27" s="10">
        <f t="shared" si="9"/>
        <v>-0.24229074889867841</v>
      </c>
      <c r="F27" s="9">
        <f t="shared" si="1"/>
        <v>1.7777777777777777</v>
      </c>
      <c r="G27" s="28">
        <f t="shared" si="2"/>
        <v>0.73255813953488369</v>
      </c>
      <c r="H27" s="28">
        <f t="shared" si="3"/>
        <v>0.38095238095238093</v>
      </c>
      <c r="I27" s="28">
        <f t="shared" si="4"/>
        <v>0.18253968253968253</v>
      </c>
      <c r="J27" s="28">
        <f t="shared" si="5"/>
        <v>0.43650793650793651</v>
      </c>
      <c r="K27" s="28">
        <f t="shared" si="10"/>
        <v>-0.24513588377293005</v>
      </c>
      <c r="L27" s="10">
        <f t="shared" si="6"/>
        <v>1.1715814138556081E-2</v>
      </c>
      <c r="M27" s="10">
        <f t="shared" si="7"/>
        <v>3.6842182825648053E-3</v>
      </c>
      <c r="N27" s="10">
        <f t="shared" si="8"/>
        <v>7.4318051195897253E-2</v>
      </c>
    </row>
    <row r="28" spans="2:14" x14ac:dyDescent="0.2">
      <c r="B28" s="11">
        <f t="shared" si="0"/>
        <v>2015</v>
      </c>
      <c r="C28" s="4">
        <f t="shared" si="0"/>
        <v>9</v>
      </c>
      <c r="D28" s="10">
        <f t="shared" si="9"/>
        <v>0.17499999999999999</v>
      </c>
      <c r="E28" s="10">
        <f t="shared" si="9"/>
        <v>0.20348837209302326</v>
      </c>
      <c r="F28" s="9">
        <f t="shared" si="1"/>
        <v>4.666666666666667</v>
      </c>
      <c r="G28" s="28">
        <f t="shared" si="2"/>
        <v>0.6280193236714976</v>
      </c>
      <c r="H28" s="28">
        <f t="shared" si="3"/>
        <v>0.32307692307692309</v>
      </c>
      <c r="I28" s="28">
        <f t="shared" si="4"/>
        <v>0.13846153846153847</v>
      </c>
      <c r="J28" s="28">
        <f t="shared" si="5"/>
        <v>0.53846153846153844</v>
      </c>
      <c r="K28" s="28">
        <f t="shared" si="10"/>
        <v>0.19843199669894043</v>
      </c>
      <c r="L28" s="10">
        <f t="shared" si="6"/>
        <v>1.4916012887041637E-2</v>
      </c>
      <c r="M28" s="10">
        <f t="shared" si="7"/>
        <v>5.4228867957010407E-3</v>
      </c>
      <c r="N28" s="10">
        <f t="shared" si="8"/>
        <v>1.2813260864218785E-2</v>
      </c>
    </row>
    <row r="29" spans="2:14" x14ac:dyDescent="0.2">
      <c r="B29" s="11">
        <f t="shared" si="0"/>
        <v>2016</v>
      </c>
      <c r="C29" s="4">
        <f t="shared" si="0"/>
        <v>9</v>
      </c>
      <c r="D29" s="10">
        <f t="shared" si="9"/>
        <v>-8.5106382978723406E-3</v>
      </c>
      <c r="E29" s="10">
        <f t="shared" si="9"/>
        <v>9.6618357487922704E-2</v>
      </c>
      <c r="F29" s="9">
        <f t="shared" si="1"/>
        <v>2.1111111111111112</v>
      </c>
      <c r="G29" s="28">
        <f t="shared" si="2"/>
        <v>0.91629955947136565</v>
      </c>
      <c r="H29" s="28">
        <f t="shared" si="3"/>
        <v>0.28365384615384615</v>
      </c>
      <c r="I29" s="28">
        <f t="shared" si="4"/>
        <v>0.11057692307692307</v>
      </c>
      <c r="J29" s="28">
        <f t="shared" si="5"/>
        <v>0.60576923076923073</v>
      </c>
      <c r="K29" s="28">
        <f t="shared" si="10"/>
        <v>-9.7808711049900396E-2</v>
      </c>
      <c r="L29" s="10">
        <f t="shared" si="6"/>
        <v>1.6410424163122887E-2</v>
      </c>
      <c r="M29" s="10">
        <f t="shared" si="7"/>
        <v>1.0508668629375205E-2</v>
      </c>
      <c r="N29" s="10">
        <f t="shared" si="8"/>
        <v>2.8282084832624576E-2</v>
      </c>
    </row>
    <row r="30" spans="2:14" x14ac:dyDescent="0.2">
      <c r="B30" s="11">
        <f t="shared" si="0"/>
        <v>2017</v>
      </c>
      <c r="C30" s="4">
        <f t="shared" si="0"/>
        <v>9</v>
      </c>
      <c r="D30" s="10">
        <f t="shared" si="9"/>
        <v>7.2961373390557943E-2</v>
      </c>
      <c r="E30" s="10">
        <f t="shared" si="9"/>
        <v>4.405286343612335E-2</v>
      </c>
      <c r="F30" s="9">
        <f t="shared" si="1"/>
        <v>2.5555555555555554</v>
      </c>
      <c r="G30" s="28">
        <f t="shared" si="2"/>
        <v>0.79746835443037978</v>
      </c>
      <c r="H30" s="28">
        <f t="shared" si="3"/>
        <v>0.25925925925925924</v>
      </c>
      <c r="I30" s="28">
        <f t="shared" si="4"/>
        <v>9.5238095238095233E-2</v>
      </c>
      <c r="J30" s="28">
        <f t="shared" si="5"/>
        <v>0.64550264550264547</v>
      </c>
      <c r="K30" s="28">
        <f t="shared" si="10"/>
        <v>9.4578017664376846E-2</v>
      </c>
      <c r="L30" s="10">
        <f t="shared" si="6"/>
        <v>1.8977175090589861E-2</v>
      </c>
      <c r="M30" s="10">
        <f t="shared" si="7"/>
        <v>6.9981446200206706E-3</v>
      </c>
      <c r="N30" s="10">
        <f t="shared" si="8"/>
        <v>4.2449599661299763E-2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1.140625" bestFit="1" customWidth="1"/>
    <col min="12" max="12" width="8.5703125" bestFit="1" customWidth="1"/>
    <col min="13" max="13" width="10" bestFit="1" customWidth="1"/>
    <col min="14" max="14" width="10.140625" bestFit="1" customWidth="1"/>
  </cols>
  <sheetData>
    <row r="1" spans="1:14" ht="23.25" x14ac:dyDescent="0.35">
      <c r="B1" s="36" t="s">
        <v>80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65</v>
      </c>
      <c r="B5" s="11">
        <v>2007</v>
      </c>
      <c r="C5" s="4">
        <v>14</v>
      </c>
      <c r="D5" s="4">
        <v>1617</v>
      </c>
      <c r="E5" s="4">
        <v>1289</v>
      </c>
      <c r="F5" s="4">
        <v>155</v>
      </c>
      <c r="G5" s="4">
        <v>601</v>
      </c>
      <c r="H5" s="4">
        <v>220</v>
      </c>
      <c r="I5" s="4">
        <v>102</v>
      </c>
      <c r="J5" s="4">
        <v>279</v>
      </c>
      <c r="K5" s="5">
        <v>2208560</v>
      </c>
      <c r="L5" s="5">
        <v>58035</v>
      </c>
      <c r="M5" s="5">
        <v>38346</v>
      </c>
      <c r="N5" s="5">
        <v>127039</v>
      </c>
    </row>
    <row r="6" spans="1:14" x14ac:dyDescent="0.2">
      <c r="A6" t="s">
        <v>65</v>
      </c>
      <c r="B6" s="11">
        <v>2008</v>
      </c>
      <c r="C6" s="4">
        <v>13</v>
      </c>
      <c r="D6" s="4">
        <v>1641</v>
      </c>
      <c r="E6" s="4">
        <v>1164</v>
      </c>
      <c r="F6" s="4">
        <v>74</v>
      </c>
      <c r="G6" s="4">
        <v>559</v>
      </c>
      <c r="H6" s="4">
        <v>242</v>
      </c>
      <c r="I6" s="4">
        <v>105</v>
      </c>
      <c r="J6" s="4">
        <v>212</v>
      </c>
      <c r="K6" s="5">
        <v>1856035</v>
      </c>
      <c r="L6" s="5">
        <v>90322</v>
      </c>
      <c r="M6" s="5">
        <v>29904</v>
      </c>
      <c r="N6" s="5">
        <v>135161</v>
      </c>
    </row>
    <row r="7" spans="1:14" x14ac:dyDescent="0.2">
      <c r="A7" t="s">
        <v>65</v>
      </c>
      <c r="B7" s="11">
        <v>2009</v>
      </c>
      <c r="C7" s="4">
        <v>13</v>
      </c>
      <c r="D7" s="4">
        <v>1818</v>
      </c>
      <c r="E7" s="4">
        <v>1162</v>
      </c>
      <c r="F7" s="4">
        <v>98</v>
      </c>
      <c r="G7" s="4">
        <v>595</v>
      </c>
      <c r="H7" s="4">
        <v>323</v>
      </c>
      <c r="I7" s="4">
        <v>100</v>
      </c>
      <c r="J7" s="4">
        <v>172</v>
      </c>
      <c r="K7" s="5">
        <v>1928716</v>
      </c>
      <c r="L7" s="5">
        <v>84938</v>
      </c>
      <c r="M7" s="5">
        <v>30541</v>
      </c>
      <c r="N7" s="5">
        <v>114232</v>
      </c>
    </row>
    <row r="8" spans="1:14" x14ac:dyDescent="0.2">
      <c r="A8" t="s">
        <v>65</v>
      </c>
      <c r="B8" s="11">
        <v>2010</v>
      </c>
      <c r="C8" s="4">
        <v>13</v>
      </c>
      <c r="D8" s="4">
        <v>1873</v>
      </c>
      <c r="E8" s="4">
        <v>1427</v>
      </c>
      <c r="F8" s="4">
        <v>76</v>
      </c>
      <c r="G8" s="4">
        <v>715</v>
      </c>
      <c r="H8" s="4">
        <v>250</v>
      </c>
      <c r="I8" s="4">
        <v>176</v>
      </c>
      <c r="J8" s="4">
        <v>289</v>
      </c>
      <c r="K8" s="5">
        <v>1975356</v>
      </c>
      <c r="L8" s="5">
        <v>75491</v>
      </c>
      <c r="M8" s="5">
        <v>33725</v>
      </c>
      <c r="N8" s="5">
        <v>117972</v>
      </c>
    </row>
    <row r="9" spans="1:14" x14ac:dyDescent="0.2">
      <c r="A9" t="s">
        <v>65</v>
      </c>
      <c r="B9" s="11">
        <v>2011</v>
      </c>
      <c r="C9" s="4">
        <v>13</v>
      </c>
      <c r="D9" s="4">
        <v>1859</v>
      </c>
      <c r="E9" s="4">
        <v>1387</v>
      </c>
      <c r="F9" s="4">
        <v>30</v>
      </c>
      <c r="G9" s="4">
        <v>853</v>
      </c>
      <c r="H9" s="4">
        <v>362</v>
      </c>
      <c r="I9" s="4">
        <v>145</v>
      </c>
      <c r="J9" s="4">
        <v>346</v>
      </c>
      <c r="K9" s="5">
        <v>1963286</v>
      </c>
      <c r="L9" s="5">
        <v>79078</v>
      </c>
      <c r="M9" s="5">
        <v>22003</v>
      </c>
      <c r="N9" s="5">
        <v>122522</v>
      </c>
    </row>
    <row r="10" spans="1:14" x14ac:dyDescent="0.2">
      <c r="A10" t="s">
        <v>65</v>
      </c>
      <c r="B10" s="11">
        <v>2012</v>
      </c>
      <c r="C10" s="4">
        <v>12</v>
      </c>
      <c r="D10" s="4">
        <v>1728</v>
      </c>
      <c r="E10" s="4">
        <v>1381</v>
      </c>
      <c r="F10" s="4">
        <v>74</v>
      </c>
      <c r="G10" s="4">
        <v>796</v>
      </c>
      <c r="H10" s="4">
        <v>338</v>
      </c>
      <c r="I10" s="4">
        <v>200</v>
      </c>
      <c r="J10" s="4">
        <v>258</v>
      </c>
      <c r="K10" s="5">
        <v>2148814</v>
      </c>
      <c r="L10" s="5">
        <v>67252</v>
      </c>
      <c r="M10" s="5">
        <v>31147</v>
      </c>
      <c r="N10" s="5">
        <v>136695</v>
      </c>
    </row>
    <row r="11" spans="1:14" x14ac:dyDescent="0.2">
      <c r="A11" t="s">
        <v>65</v>
      </c>
      <c r="B11" s="11">
        <v>2013</v>
      </c>
      <c r="C11" s="4">
        <v>12</v>
      </c>
      <c r="D11" s="4">
        <v>1749</v>
      </c>
      <c r="E11" s="4">
        <v>1334</v>
      </c>
      <c r="F11" s="4">
        <v>98</v>
      </c>
      <c r="G11" s="4">
        <v>836</v>
      </c>
      <c r="H11" s="4">
        <v>253</v>
      </c>
      <c r="I11" s="4">
        <v>119</v>
      </c>
      <c r="J11" s="4">
        <v>464</v>
      </c>
      <c r="K11" s="5">
        <v>2511176</v>
      </c>
      <c r="L11" s="5">
        <v>83972</v>
      </c>
      <c r="M11" s="5">
        <v>32696</v>
      </c>
      <c r="N11" s="5">
        <v>138934</v>
      </c>
    </row>
    <row r="12" spans="1:14" x14ac:dyDescent="0.2">
      <c r="A12" t="s">
        <v>65</v>
      </c>
      <c r="B12" s="11">
        <v>2014</v>
      </c>
      <c r="C12" s="4">
        <v>11</v>
      </c>
      <c r="D12" s="4">
        <v>1802</v>
      </c>
      <c r="E12" s="4">
        <v>1346</v>
      </c>
      <c r="F12" s="4">
        <v>57</v>
      </c>
      <c r="G12" s="4">
        <v>919</v>
      </c>
      <c r="H12" s="4">
        <v>289</v>
      </c>
      <c r="I12" s="4">
        <v>173</v>
      </c>
      <c r="J12" s="4">
        <v>457</v>
      </c>
      <c r="K12" s="5">
        <v>2056869</v>
      </c>
      <c r="L12" s="5">
        <v>64019</v>
      </c>
      <c r="M12" s="5">
        <v>26023</v>
      </c>
      <c r="N12" s="5">
        <v>113767</v>
      </c>
    </row>
    <row r="13" spans="1:14" x14ac:dyDescent="0.2">
      <c r="A13" t="s">
        <v>65</v>
      </c>
      <c r="B13" s="11">
        <v>2015</v>
      </c>
      <c r="C13" s="4">
        <v>11</v>
      </c>
      <c r="D13" s="4">
        <v>1849</v>
      </c>
      <c r="E13" s="4">
        <v>1296</v>
      </c>
      <c r="F13" s="4">
        <v>77</v>
      </c>
      <c r="G13" s="4">
        <v>1368</v>
      </c>
      <c r="H13" s="4">
        <v>439</v>
      </c>
      <c r="I13" s="4">
        <v>229</v>
      </c>
      <c r="J13" s="4">
        <v>700</v>
      </c>
      <c r="K13" s="5">
        <v>2189392</v>
      </c>
      <c r="L13" s="5">
        <v>57234</v>
      </c>
      <c r="M13" s="5">
        <v>26412</v>
      </c>
      <c r="N13" s="5">
        <v>91152</v>
      </c>
    </row>
    <row r="14" spans="1:14" x14ac:dyDescent="0.2">
      <c r="A14" t="s">
        <v>65</v>
      </c>
      <c r="B14" s="11">
        <v>2016</v>
      </c>
      <c r="C14" s="4">
        <v>11</v>
      </c>
      <c r="D14" s="4">
        <v>1933</v>
      </c>
      <c r="E14" s="4">
        <v>1295</v>
      </c>
      <c r="F14" s="4">
        <v>96</v>
      </c>
      <c r="G14" s="4">
        <v>803</v>
      </c>
      <c r="H14" s="4">
        <v>275</v>
      </c>
      <c r="I14" s="4">
        <v>126</v>
      </c>
      <c r="J14" s="4">
        <v>402</v>
      </c>
      <c r="K14" s="5">
        <v>2432689</v>
      </c>
      <c r="L14" s="5">
        <v>51939</v>
      </c>
      <c r="M14" s="5">
        <v>20606</v>
      </c>
      <c r="N14" s="5">
        <v>108438</v>
      </c>
    </row>
    <row r="15" spans="1:14" x14ac:dyDescent="0.2">
      <c r="A15" t="s">
        <v>65</v>
      </c>
      <c r="B15" s="11">
        <v>2017</v>
      </c>
      <c r="C15" s="4">
        <v>11</v>
      </c>
      <c r="D15" s="4">
        <v>1958</v>
      </c>
      <c r="E15" s="4">
        <v>1252</v>
      </c>
      <c r="F15" s="4">
        <v>51</v>
      </c>
      <c r="G15" s="4">
        <v>868</v>
      </c>
      <c r="H15" s="4">
        <v>221</v>
      </c>
      <c r="I15" s="4">
        <v>134</v>
      </c>
      <c r="J15" s="4">
        <v>513</v>
      </c>
      <c r="K15" s="5">
        <v>2406380</v>
      </c>
      <c r="L15" s="5">
        <v>63292</v>
      </c>
      <c r="M15" s="5">
        <v>24587</v>
      </c>
      <c r="N15" s="5">
        <v>95610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886</v>
      </c>
      <c r="K17" s="8">
        <f>SUM(K5:K15)</f>
        <v>23677273</v>
      </c>
      <c r="L17" s="8">
        <f>SUM(L5:L15)</f>
        <v>775572</v>
      </c>
      <c r="M17" s="8">
        <f>SUM(M5:M15)</f>
        <v>315990</v>
      </c>
      <c r="N17" s="8">
        <f>SUM(N5:N15)</f>
        <v>1301522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14</v>
      </c>
      <c r="D20" s="4"/>
      <c r="E20" s="4"/>
      <c r="F20" s="9">
        <f t="shared" ref="F20:F30" si="1">IF(C5=0,"",IF(C5="","",(F5/C5)))</f>
        <v>11.071428571428571</v>
      </c>
      <c r="G20" s="28">
        <f t="shared" ref="G20:G30" si="2">IF(E5=0,"",IF(E5="","",(G5/E5)))</f>
        <v>0.46625290923196278</v>
      </c>
      <c r="H20" s="28">
        <f t="shared" ref="H20:H30" si="3">IF(G5=0,"",IF(G5="","",(H5/G5)))</f>
        <v>0.36605657237936773</v>
      </c>
      <c r="I20" s="28">
        <f t="shared" ref="I20:I30" si="4">IF(G5=0,"",IF(G5="","",(I5/G5)))</f>
        <v>0.16971713810316139</v>
      </c>
      <c r="J20" s="28">
        <f t="shared" ref="J20:J30" si="5">IF(G5=0,"",IF(G5="","",(J5/G5)))</f>
        <v>0.46422628951747086</v>
      </c>
      <c r="K20" s="5"/>
      <c r="L20" s="10">
        <f t="shared" ref="L20:L30" si="6">IF(K5=0,"",IF(K5="","",(L5/K5)))</f>
        <v>2.6277302857970804E-2</v>
      </c>
      <c r="M20" s="10">
        <f t="shared" ref="M20:M30" si="7">IF(K5=0,"",IF(K5="","",(M5/K5)))</f>
        <v>1.7362444307603146E-2</v>
      </c>
      <c r="N20" s="10">
        <f t="shared" ref="N20:N30" si="8">IF(K5=0,"",IF(K5="","",(N5/K5)))</f>
        <v>5.7521190277828087E-2</v>
      </c>
    </row>
    <row r="21" spans="2:14" x14ac:dyDescent="0.2">
      <c r="B21" s="11">
        <f t="shared" si="0"/>
        <v>2008</v>
      </c>
      <c r="C21" s="4">
        <f t="shared" si="0"/>
        <v>13</v>
      </c>
      <c r="D21" s="10">
        <f t="shared" ref="D21:E30" si="9">IF(D5=0,"",IF(D5="","",((D6-D5)/D5)))</f>
        <v>1.4842300556586271E-2</v>
      </c>
      <c r="E21" s="10">
        <f t="shared" si="9"/>
        <v>-9.6974398758727695E-2</v>
      </c>
      <c r="F21" s="9">
        <f t="shared" si="1"/>
        <v>5.6923076923076925</v>
      </c>
      <c r="G21" s="28">
        <f t="shared" si="2"/>
        <v>0.48024054982817871</v>
      </c>
      <c r="H21" s="28">
        <f t="shared" si="3"/>
        <v>0.43291592128801432</v>
      </c>
      <c r="I21" s="28">
        <f t="shared" si="4"/>
        <v>0.18783542039355994</v>
      </c>
      <c r="J21" s="28">
        <f t="shared" si="5"/>
        <v>0.37924865831842575</v>
      </c>
      <c r="K21" s="28">
        <f t="shared" ref="K21:K30" si="10">IF(K5=0,"",IF(K5="","",(K6-K5)/K5))</f>
        <v>-0.15961757887492303</v>
      </c>
      <c r="L21" s="10">
        <f t="shared" si="6"/>
        <v>4.8663952996576033E-2</v>
      </c>
      <c r="M21" s="10">
        <f t="shared" si="7"/>
        <v>1.6111765133739395E-2</v>
      </c>
      <c r="N21" s="10">
        <f t="shared" si="8"/>
        <v>7.2822441387150563E-2</v>
      </c>
    </row>
    <row r="22" spans="2:14" x14ac:dyDescent="0.2">
      <c r="B22" s="11">
        <f t="shared" si="0"/>
        <v>2009</v>
      </c>
      <c r="C22" s="4">
        <f t="shared" si="0"/>
        <v>13</v>
      </c>
      <c r="D22" s="10">
        <f t="shared" si="9"/>
        <v>0.10786106032906764</v>
      </c>
      <c r="E22" s="10">
        <f t="shared" si="9"/>
        <v>-1.718213058419244E-3</v>
      </c>
      <c r="F22" s="9">
        <f t="shared" si="1"/>
        <v>7.5384615384615383</v>
      </c>
      <c r="G22" s="28">
        <f t="shared" si="2"/>
        <v>0.51204819277108438</v>
      </c>
      <c r="H22" s="28">
        <f t="shared" si="3"/>
        <v>0.54285714285714282</v>
      </c>
      <c r="I22" s="28">
        <f t="shared" si="4"/>
        <v>0.16806722689075632</v>
      </c>
      <c r="J22" s="28">
        <f t="shared" si="5"/>
        <v>0.28907563025210087</v>
      </c>
      <c r="K22" s="28">
        <f t="shared" si="10"/>
        <v>3.9159283095415769E-2</v>
      </c>
      <c r="L22" s="10">
        <f t="shared" si="6"/>
        <v>4.403862466013659E-2</v>
      </c>
      <c r="M22" s="10">
        <f t="shared" si="7"/>
        <v>1.5834887044023069E-2</v>
      </c>
      <c r="N22" s="10">
        <f t="shared" si="8"/>
        <v>5.922696757843042E-2</v>
      </c>
    </row>
    <row r="23" spans="2:14" x14ac:dyDescent="0.2">
      <c r="B23" s="11">
        <f t="shared" si="0"/>
        <v>2010</v>
      </c>
      <c r="C23" s="4">
        <f t="shared" si="0"/>
        <v>13</v>
      </c>
      <c r="D23" s="10">
        <f t="shared" si="9"/>
        <v>3.0253025302530254E-2</v>
      </c>
      <c r="E23" s="10">
        <f t="shared" si="9"/>
        <v>0.22805507745266781</v>
      </c>
      <c r="F23" s="9">
        <f t="shared" si="1"/>
        <v>5.8461538461538458</v>
      </c>
      <c r="G23" s="28">
        <f t="shared" si="2"/>
        <v>0.50105115627189911</v>
      </c>
      <c r="H23" s="28">
        <f t="shared" si="3"/>
        <v>0.34965034965034963</v>
      </c>
      <c r="I23" s="28">
        <f t="shared" si="4"/>
        <v>0.24615384615384617</v>
      </c>
      <c r="J23" s="28">
        <f t="shared" si="5"/>
        <v>0.4041958041958042</v>
      </c>
      <c r="K23" s="28">
        <f t="shared" si="10"/>
        <v>2.4181890957507481E-2</v>
      </c>
      <c r="L23" s="10">
        <f t="shared" si="6"/>
        <v>3.8216402511749778E-2</v>
      </c>
      <c r="M23" s="10">
        <f t="shared" si="7"/>
        <v>1.7072871927895528E-2</v>
      </c>
      <c r="N23" s="10">
        <f t="shared" si="8"/>
        <v>5.9721893167611305E-2</v>
      </c>
    </row>
    <row r="24" spans="2:14" x14ac:dyDescent="0.2">
      <c r="B24" s="11">
        <f t="shared" si="0"/>
        <v>2011</v>
      </c>
      <c r="C24" s="4">
        <f t="shared" si="0"/>
        <v>13</v>
      </c>
      <c r="D24" s="10">
        <f t="shared" si="9"/>
        <v>-7.4746396155899626E-3</v>
      </c>
      <c r="E24" s="10">
        <f t="shared" si="9"/>
        <v>-2.8030833917309039E-2</v>
      </c>
      <c r="F24" s="9">
        <f t="shared" si="1"/>
        <v>2.3076923076923075</v>
      </c>
      <c r="G24" s="28">
        <f t="shared" si="2"/>
        <v>0.61499639509733239</v>
      </c>
      <c r="H24" s="28">
        <f t="shared" si="3"/>
        <v>0.42438452520515829</v>
      </c>
      <c r="I24" s="28">
        <f t="shared" si="4"/>
        <v>0.16998827667057445</v>
      </c>
      <c r="J24" s="28">
        <f t="shared" si="5"/>
        <v>0.40562719812426729</v>
      </c>
      <c r="K24" s="28">
        <f t="shared" si="10"/>
        <v>-6.1102910057731366E-3</v>
      </c>
      <c r="L24" s="10">
        <f t="shared" si="6"/>
        <v>4.0278390412807917E-2</v>
      </c>
      <c r="M24" s="10">
        <f t="shared" si="7"/>
        <v>1.1207231142075072E-2</v>
      </c>
      <c r="N24" s="10">
        <f t="shared" si="8"/>
        <v>6.2406597917980366E-2</v>
      </c>
    </row>
    <row r="25" spans="2:14" x14ac:dyDescent="0.2">
      <c r="B25" s="11">
        <f t="shared" si="0"/>
        <v>2012</v>
      </c>
      <c r="C25" s="4">
        <f t="shared" si="0"/>
        <v>12</v>
      </c>
      <c r="D25" s="10">
        <f t="shared" si="9"/>
        <v>-7.0467993544916618E-2</v>
      </c>
      <c r="E25" s="10">
        <f t="shared" si="9"/>
        <v>-4.3258832011535686E-3</v>
      </c>
      <c r="F25" s="9">
        <f t="shared" si="1"/>
        <v>6.166666666666667</v>
      </c>
      <c r="G25" s="28">
        <f t="shared" si="2"/>
        <v>0.57639391745112234</v>
      </c>
      <c r="H25" s="28">
        <f t="shared" si="3"/>
        <v>0.42462311557788945</v>
      </c>
      <c r="I25" s="28">
        <f t="shared" si="4"/>
        <v>0.25125628140703515</v>
      </c>
      <c r="J25" s="28">
        <f t="shared" si="5"/>
        <v>0.32412060301507539</v>
      </c>
      <c r="K25" s="28">
        <f t="shared" si="10"/>
        <v>9.4498712872194884E-2</v>
      </c>
      <c r="L25" s="10">
        <f t="shared" si="6"/>
        <v>3.1297264444479604E-2</v>
      </c>
      <c r="M25" s="10">
        <f t="shared" si="7"/>
        <v>1.4494972575569594E-2</v>
      </c>
      <c r="N25" s="10">
        <f t="shared" si="8"/>
        <v>6.3614161113991249E-2</v>
      </c>
    </row>
    <row r="26" spans="2:14" x14ac:dyDescent="0.2">
      <c r="B26" s="11">
        <f t="shared" si="0"/>
        <v>2013</v>
      </c>
      <c r="C26" s="4">
        <f t="shared" si="0"/>
        <v>12</v>
      </c>
      <c r="D26" s="10">
        <f t="shared" si="9"/>
        <v>1.2152777777777778E-2</v>
      </c>
      <c r="E26" s="10">
        <f t="shared" si="9"/>
        <v>-3.403330919623461E-2</v>
      </c>
      <c r="F26" s="9">
        <f t="shared" si="1"/>
        <v>8.1666666666666661</v>
      </c>
      <c r="G26" s="28">
        <f t="shared" si="2"/>
        <v>0.62668665667166412</v>
      </c>
      <c r="H26" s="28">
        <f t="shared" si="3"/>
        <v>0.30263157894736842</v>
      </c>
      <c r="I26" s="28">
        <f t="shared" si="4"/>
        <v>0.1423444976076555</v>
      </c>
      <c r="J26" s="28">
        <f t="shared" si="5"/>
        <v>0.55502392344497609</v>
      </c>
      <c r="K26" s="28">
        <f t="shared" si="10"/>
        <v>0.16863348805434067</v>
      </c>
      <c r="L26" s="10">
        <f t="shared" si="6"/>
        <v>3.3439312895631366E-2</v>
      </c>
      <c r="M26" s="10">
        <f t="shared" si="7"/>
        <v>1.3020194522407031E-2</v>
      </c>
      <c r="N26" s="10">
        <f t="shared" si="8"/>
        <v>5.5326269445072747E-2</v>
      </c>
    </row>
    <row r="27" spans="2:14" x14ac:dyDescent="0.2">
      <c r="B27" s="11">
        <f t="shared" si="0"/>
        <v>2014</v>
      </c>
      <c r="C27" s="4">
        <f t="shared" si="0"/>
        <v>11</v>
      </c>
      <c r="D27" s="10">
        <f t="shared" si="9"/>
        <v>3.0303030303030304E-2</v>
      </c>
      <c r="E27" s="10">
        <f t="shared" si="9"/>
        <v>8.9955022488755615E-3</v>
      </c>
      <c r="F27" s="9">
        <f t="shared" si="1"/>
        <v>5.1818181818181817</v>
      </c>
      <c r="G27" s="28">
        <f t="shared" si="2"/>
        <v>0.68276374442793464</v>
      </c>
      <c r="H27" s="28">
        <f t="shared" si="3"/>
        <v>0.31447225244831339</v>
      </c>
      <c r="I27" s="28">
        <f t="shared" si="4"/>
        <v>0.18824809575625681</v>
      </c>
      <c r="J27" s="28">
        <f t="shared" si="5"/>
        <v>0.49727965179542982</v>
      </c>
      <c r="K27" s="28">
        <f t="shared" si="10"/>
        <v>-0.1809140418672367</v>
      </c>
      <c r="L27" s="10">
        <f t="shared" si="6"/>
        <v>3.1124490670042672E-2</v>
      </c>
      <c r="M27" s="10">
        <f t="shared" si="7"/>
        <v>1.2651753709156976E-2</v>
      </c>
      <c r="N27" s="10">
        <f t="shared" si="8"/>
        <v>5.5310766023504654E-2</v>
      </c>
    </row>
    <row r="28" spans="2:14" x14ac:dyDescent="0.2">
      <c r="B28" s="11">
        <f t="shared" si="0"/>
        <v>2015</v>
      </c>
      <c r="C28" s="4">
        <f t="shared" si="0"/>
        <v>11</v>
      </c>
      <c r="D28" s="10">
        <f t="shared" si="9"/>
        <v>2.6082130965593784E-2</v>
      </c>
      <c r="E28" s="10">
        <f t="shared" si="9"/>
        <v>-3.7147102526002972E-2</v>
      </c>
      <c r="F28" s="9">
        <f t="shared" si="1"/>
        <v>7</v>
      </c>
      <c r="G28" s="28">
        <f t="shared" si="2"/>
        <v>1.0555555555555556</v>
      </c>
      <c r="H28" s="28">
        <f t="shared" si="3"/>
        <v>0.32090643274853803</v>
      </c>
      <c r="I28" s="28">
        <f t="shared" si="4"/>
        <v>0.16739766081871346</v>
      </c>
      <c r="J28" s="28">
        <f t="shared" si="5"/>
        <v>0.51169590643274854</v>
      </c>
      <c r="K28" s="28">
        <f t="shared" si="10"/>
        <v>6.4429479952296434E-2</v>
      </c>
      <c r="L28" s="10">
        <f t="shared" si="6"/>
        <v>2.6141504125346215E-2</v>
      </c>
      <c r="M28" s="10">
        <f t="shared" si="7"/>
        <v>1.2063623142863408E-2</v>
      </c>
      <c r="N28" s="10">
        <f t="shared" si="8"/>
        <v>4.1633476325847539E-2</v>
      </c>
    </row>
    <row r="29" spans="2:14" x14ac:dyDescent="0.2">
      <c r="B29" s="11">
        <f t="shared" si="0"/>
        <v>2016</v>
      </c>
      <c r="C29" s="4">
        <f t="shared" si="0"/>
        <v>11</v>
      </c>
      <c r="D29" s="10">
        <f t="shared" si="9"/>
        <v>4.5429962141698213E-2</v>
      </c>
      <c r="E29" s="10">
        <f t="shared" si="9"/>
        <v>-7.716049382716049E-4</v>
      </c>
      <c r="F29" s="9">
        <f t="shared" si="1"/>
        <v>8.7272727272727266</v>
      </c>
      <c r="G29" s="28">
        <f t="shared" si="2"/>
        <v>0.6200772200772201</v>
      </c>
      <c r="H29" s="28">
        <f t="shared" si="3"/>
        <v>0.34246575342465752</v>
      </c>
      <c r="I29" s="28">
        <f t="shared" si="4"/>
        <v>0.1569115815691158</v>
      </c>
      <c r="J29" s="28">
        <f t="shared" si="5"/>
        <v>0.50062266500622665</v>
      </c>
      <c r="K29" s="28">
        <f t="shared" si="10"/>
        <v>0.11112537179271688</v>
      </c>
      <c r="L29" s="10">
        <f t="shared" si="6"/>
        <v>2.1350448002190169E-2</v>
      </c>
      <c r="M29" s="10">
        <f t="shared" si="7"/>
        <v>8.4704621100354389E-3</v>
      </c>
      <c r="N29" s="10">
        <f t="shared" si="8"/>
        <v>4.4575364956227451E-2</v>
      </c>
    </row>
    <row r="30" spans="2:14" x14ac:dyDescent="0.2">
      <c r="B30" s="11">
        <f t="shared" si="0"/>
        <v>2017</v>
      </c>
      <c r="C30" s="4">
        <f t="shared" si="0"/>
        <v>11</v>
      </c>
      <c r="D30" s="10">
        <f t="shared" si="9"/>
        <v>1.2933264355923435E-2</v>
      </c>
      <c r="E30" s="10">
        <f t="shared" si="9"/>
        <v>-3.3204633204633204E-2</v>
      </c>
      <c r="F30" s="9">
        <f t="shared" si="1"/>
        <v>4.6363636363636367</v>
      </c>
      <c r="G30" s="28">
        <f t="shared" si="2"/>
        <v>0.69329073482428116</v>
      </c>
      <c r="H30" s="28">
        <f t="shared" si="3"/>
        <v>0.25460829493087556</v>
      </c>
      <c r="I30" s="28">
        <f t="shared" si="4"/>
        <v>0.15437788018433179</v>
      </c>
      <c r="J30" s="28">
        <f t="shared" si="5"/>
        <v>0.59101382488479259</v>
      </c>
      <c r="K30" s="28">
        <f t="shared" si="10"/>
        <v>-1.0814781503102123E-2</v>
      </c>
      <c r="L30" s="10">
        <f t="shared" si="6"/>
        <v>2.6301747853622454E-2</v>
      </c>
      <c r="M30" s="10">
        <f t="shared" si="7"/>
        <v>1.0217422019797372E-2</v>
      </c>
      <c r="N30" s="10">
        <f t="shared" si="8"/>
        <v>3.9731879420540399E-2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orientation="landscape" r:id="rId1"/>
  <headerFooter>
    <oddFooter>&amp;L&amp;8SOURCE: General Secretary's Annual Reports, compiled by the Research Center, Church of the Nazarene&amp;R&amp;8&amp;D
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24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3.85546875" bestFit="1" customWidth="1"/>
    <col min="12" max="14" width="12.140625" bestFit="1" customWidth="1"/>
  </cols>
  <sheetData>
    <row r="1" spans="1:14" ht="23.25" x14ac:dyDescent="0.35">
      <c r="B1" s="36" t="s">
        <v>103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66</v>
      </c>
      <c r="B5" s="11">
        <v>2007</v>
      </c>
      <c r="C5" s="4">
        <v>4240</v>
      </c>
      <c r="D5" s="4">
        <v>570048</v>
      </c>
      <c r="E5" s="4">
        <v>458034</v>
      </c>
      <c r="F5" s="4">
        <v>24140</v>
      </c>
      <c r="G5" s="4">
        <v>305519</v>
      </c>
      <c r="H5" s="4">
        <v>88884</v>
      </c>
      <c r="I5" s="4">
        <v>50660</v>
      </c>
      <c r="J5" s="4">
        <v>165975</v>
      </c>
      <c r="K5" s="5">
        <v>780144584</v>
      </c>
      <c r="L5" s="5">
        <v>32609422</v>
      </c>
      <c r="M5" s="5">
        <v>19584410</v>
      </c>
      <c r="N5" s="5">
        <v>70966858</v>
      </c>
    </row>
    <row r="6" spans="1:14" x14ac:dyDescent="0.2">
      <c r="A6" t="s">
        <v>66</v>
      </c>
      <c r="B6" s="11">
        <v>2008</v>
      </c>
      <c r="C6" s="4">
        <v>4205</v>
      </c>
      <c r="D6" s="4">
        <v>570931</v>
      </c>
      <c r="E6" s="4">
        <v>450320</v>
      </c>
      <c r="F6" s="4">
        <v>22355</v>
      </c>
      <c r="G6" s="4">
        <v>296646</v>
      </c>
      <c r="H6" s="4">
        <v>86308</v>
      </c>
      <c r="I6" s="4">
        <v>47781</v>
      </c>
      <c r="J6" s="4">
        <v>162557</v>
      </c>
      <c r="K6" s="5">
        <v>773852369</v>
      </c>
      <c r="L6" s="5">
        <v>31805118</v>
      </c>
      <c r="M6" s="5">
        <v>19231430</v>
      </c>
      <c r="N6" s="5">
        <v>70056535</v>
      </c>
    </row>
    <row r="7" spans="1:14" x14ac:dyDescent="0.2">
      <c r="A7" t="s">
        <v>66</v>
      </c>
      <c r="B7" s="11">
        <v>2009</v>
      </c>
      <c r="C7" s="4">
        <v>4162</v>
      </c>
      <c r="D7" s="4">
        <v>569050</v>
      </c>
      <c r="E7" s="4">
        <v>444075</v>
      </c>
      <c r="F7" s="4">
        <v>22830</v>
      </c>
      <c r="G7" s="4">
        <v>291413</v>
      </c>
      <c r="H7" s="4">
        <v>83351</v>
      </c>
      <c r="I7" s="4">
        <v>46173</v>
      </c>
      <c r="J7" s="4">
        <v>161889</v>
      </c>
      <c r="K7" s="5">
        <v>753105071</v>
      </c>
      <c r="L7" s="5">
        <v>30897326</v>
      </c>
      <c r="M7" s="5">
        <v>18316384</v>
      </c>
      <c r="N7" s="5">
        <v>67306109</v>
      </c>
    </row>
    <row r="8" spans="1:14" x14ac:dyDescent="0.2">
      <c r="A8" t="s">
        <v>66</v>
      </c>
      <c r="B8" s="11">
        <v>2010</v>
      </c>
      <c r="C8" s="4">
        <v>4147</v>
      </c>
      <c r="D8" s="4">
        <v>569379</v>
      </c>
      <c r="E8" s="4">
        <v>440051</v>
      </c>
      <c r="F8" s="4">
        <v>21052</v>
      </c>
      <c r="G8" s="4">
        <v>335278</v>
      </c>
      <c r="H8" s="4">
        <v>86959</v>
      </c>
      <c r="I8" s="4">
        <v>52736</v>
      </c>
      <c r="J8" s="4">
        <v>195583</v>
      </c>
      <c r="K8" s="5">
        <v>729333529</v>
      </c>
      <c r="L8" s="5">
        <v>30355917</v>
      </c>
      <c r="M8" s="5">
        <v>17137276</v>
      </c>
      <c r="N8" s="5">
        <v>63613370</v>
      </c>
    </row>
    <row r="9" spans="1:14" x14ac:dyDescent="0.2">
      <c r="A9" t="s">
        <v>66</v>
      </c>
      <c r="B9" s="11">
        <v>2011</v>
      </c>
      <c r="C9" s="4">
        <v>4132</v>
      </c>
      <c r="D9" s="4">
        <v>567432</v>
      </c>
      <c r="E9" s="4">
        <v>432602</v>
      </c>
      <c r="F9" s="4">
        <v>19656</v>
      </c>
      <c r="G9" s="4">
        <v>334574</v>
      </c>
      <c r="H9" s="4">
        <v>85678</v>
      </c>
      <c r="I9" s="4">
        <v>53029</v>
      </c>
      <c r="J9" s="4">
        <v>195867</v>
      </c>
      <c r="K9" s="5">
        <v>678986405</v>
      </c>
      <c r="L9" s="5">
        <v>29207488</v>
      </c>
      <c r="M9" s="5">
        <v>13607780</v>
      </c>
      <c r="N9" s="5">
        <v>61522663</v>
      </c>
    </row>
    <row r="10" spans="1:14" x14ac:dyDescent="0.2">
      <c r="A10" t="s">
        <v>66</v>
      </c>
      <c r="B10" s="11">
        <v>2012</v>
      </c>
      <c r="C10" s="4">
        <v>4102</v>
      </c>
      <c r="D10" s="4">
        <v>556082</v>
      </c>
      <c r="E10" s="4">
        <v>421668</v>
      </c>
      <c r="F10" s="4">
        <v>18786</v>
      </c>
      <c r="G10" s="4">
        <v>331464</v>
      </c>
      <c r="H10" s="4">
        <v>84346</v>
      </c>
      <c r="I10" s="4">
        <v>50896</v>
      </c>
      <c r="J10" s="4">
        <v>196222</v>
      </c>
      <c r="K10" s="5">
        <v>673781048</v>
      </c>
      <c r="L10" s="5">
        <v>28436182</v>
      </c>
      <c r="M10" s="5">
        <v>13831052</v>
      </c>
      <c r="N10" s="5">
        <v>60160181</v>
      </c>
    </row>
    <row r="11" spans="1:14" x14ac:dyDescent="0.2">
      <c r="A11" t="s">
        <v>66</v>
      </c>
      <c r="B11" s="11">
        <v>2013</v>
      </c>
      <c r="C11" s="4">
        <v>4089</v>
      </c>
      <c r="D11" s="4">
        <v>554890</v>
      </c>
      <c r="E11" s="4">
        <v>416228</v>
      </c>
      <c r="F11" s="4">
        <v>19726</v>
      </c>
      <c r="G11" s="4">
        <v>326838</v>
      </c>
      <c r="H11" s="4">
        <v>82481</v>
      </c>
      <c r="I11" s="4">
        <v>49909</v>
      </c>
      <c r="J11" s="4">
        <v>194448</v>
      </c>
      <c r="K11" s="5">
        <v>679864301</v>
      </c>
      <c r="L11" s="5">
        <v>28617411</v>
      </c>
      <c r="M11" s="5">
        <v>13039242</v>
      </c>
      <c r="N11" s="5">
        <v>60424768</v>
      </c>
    </row>
    <row r="12" spans="1:14" x14ac:dyDescent="0.2">
      <c r="A12" t="s">
        <v>66</v>
      </c>
      <c r="B12" s="11">
        <v>2014</v>
      </c>
      <c r="C12" s="4">
        <v>4059</v>
      </c>
      <c r="D12" s="4">
        <v>549669</v>
      </c>
      <c r="E12" s="4">
        <v>406685</v>
      </c>
      <c r="F12" s="4">
        <v>18753</v>
      </c>
      <c r="G12" s="4">
        <v>316551</v>
      </c>
      <c r="H12" s="4">
        <v>80398</v>
      </c>
      <c r="I12" s="4">
        <v>48646</v>
      </c>
      <c r="J12" s="4">
        <v>187507</v>
      </c>
      <c r="K12" s="5">
        <v>674822923</v>
      </c>
      <c r="L12" s="5">
        <v>28346905</v>
      </c>
      <c r="M12" s="5">
        <v>12824242</v>
      </c>
      <c r="N12" s="5">
        <v>62453426</v>
      </c>
    </row>
    <row r="13" spans="1:14" x14ac:dyDescent="0.2">
      <c r="A13" t="s">
        <v>66</v>
      </c>
      <c r="B13" s="11">
        <v>2015</v>
      </c>
      <c r="C13" s="4">
        <v>4029</v>
      </c>
      <c r="D13" s="4">
        <v>546325</v>
      </c>
      <c r="E13" s="4">
        <v>399382</v>
      </c>
      <c r="F13" s="4">
        <v>17539</v>
      </c>
      <c r="G13" s="4">
        <v>315163</v>
      </c>
      <c r="H13" s="4">
        <v>79707</v>
      </c>
      <c r="I13" s="4">
        <v>47511</v>
      </c>
      <c r="J13" s="4">
        <v>187945</v>
      </c>
      <c r="K13" s="5">
        <v>671233990</v>
      </c>
      <c r="L13" s="5">
        <v>28724752</v>
      </c>
      <c r="M13" s="5">
        <v>12912200</v>
      </c>
      <c r="N13" s="5">
        <v>62280188</v>
      </c>
    </row>
    <row r="14" spans="1:14" x14ac:dyDescent="0.2">
      <c r="A14" t="s">
        <v>66</v>
      </c>
      <c r="B14" s="11">
        <v>2016</v>
      </c>
      <c r="C14" s="4">
        <v>4006</v>
      </c>
      <c r="D14" s="4">
        <v>536477</v>
      </c>
      <c r="E14" s="4">
        <v>392609</v>
      </c>
      <c r="F14" s="4">
        <v>17496</v>
      </c>
      <c r="G14" s="4">
        <v>312113</v>
      </c>
      <c r="H14" s="4">
        <v>77862</v>
      </c>
      <c r="I14" s="4">
        <v>45368</v>
      </c>
      <c r="J14" s="4">
        <v>188883</v>
      </c>
      <c r="K14" s="5">
        <v>678582078</v>
      </c>
      <c r="L14" s="5">
        <v>28978581</v>
      </c>
      <c r="M14" s="5">
        <v>13163994</v>
      </c>
      <c r="N14" s="5">
        <v>63307069</v>
      </c>
    </row>
    <row r="15" spans="1:14" x14ac:dyDescent="0.2">
      <c r="A15" t="s">
        <v>66</v>
      </c>
      <c r="B15" s="11">
        <v>2017</v>
      </c>
      <c r="C15" s="4">
        <v>4018</v>
      </c>
      <c r="D15" s="4">
        <v>528943</v>
      </c>
      <c r="E15" s="4">
        <v>379526</v>
      </c>
      <c r="F15" s="4">
        <v>16095</v>
      </c>
      <c r="G15" s="4">
        <v>307291</v>
      </c>
      <c r="H15" s="4">
        <v>77444</v>
      </c>
      <c r="I15" s="4">
        <v>44161</v>
      </c>
      <c r="J15" s="4">
        <v>185686</v>
      </c>
      <c r="K15" s="5">
        <v>668191958</v>
      </c>
      <c r="L15" s="5">
        <v>28477491</v>
      </c>
      <c r="M15" s="5">
        <v>13111811</v>
      </c>
      <c r="N15" s="5">
        <v>61230800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218428</v>
      </c>
      <c r="K17" s="8">
        <f>SUM(K5:K15)</f>
        <v>7761898256</v>
      </c>
      <c r="L17" s="8">
        <f>SUM(L5:L15)</f>
        <v>326456593</v>
      </c>
      <c r="M17" s="8">
        <f>SUM(M5:M15)</f>
        <v>166759821</v>
      </c>
      <c r="N17" s="8">
        <f>SUM(N5:N15)</f>
        <v>703321967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4240</v>
      </c>
      <c r="D20" s="4"/>
      <c r="E20" s="4"/>
      <c r="F20" s="9">
        <f t="shared" ref="F20:F30" si="1">IF(C5=0,"",IF(C5="","",(F5/C5)))</f>
        <v>5.6933962264150946</v>
      </c>
      <c r="G20" s="28">
        <f t="shared" ref="G20:G30" si="2">IF(E5=0,"",IF(E5="","",(G5/E5)))</f>
        <v>0.66702253544496692</v>
      </c>
      <c r="H20" s="28">
        <f t="shared" ref="H20:H30" si="3">IF(G5=0,"",IF(G5="","",(H5/G5)))</f>
        <v>0.29092789646470435</v>
      </c>
      <c r="I20" s="28">
        <f t="shared" ref="I20:I30" si="4">IF(G5=0,"",IF(G5="","",(I5/G5)))</f>
        <v>0.16581620128371721</v>
      </c>
      <c r="J20" s="28">
        <f t="shared" ref="J20:J30" si="5">IF(G5=0,"",IF(G5="","",(J5/G5)))</f>
        <v>0.54325590225157849</v>
      </c>
      <c r="K20" s="5"/>
      <c r="L20" s="10">
        <f t="shared" ref="L20:L30" si="6">IF(K5=0,"",IF(K5="","",(L5/K5)))</f>
        <v>4.1799203210260316E-2</v>
      </c>
      <c r="M20" s="10">
        <f t="shared" ref="M20:M30" si="7">IF(K5=0,"",IF(K5="","",(M5/K5)))</f>
        <v>2.5103564648985631E-2</v>
      </c>
      <c r="N20" s="10">
        <f t="shared" ref="N20:N30" si="8">IF(K5=0,"",IF(K5="","",(N5/K5)))</f>
        <v>9.0966289397453534E-2</v>
      </c>
    </row>
    <row r="21" spans="2:14" x14ac:dyDescent="0.2">
      <c r="B21" s="11">
        <f t="shared" si="0"/>
        <v>2008</v>
      </c>
      <c r="C21" s="4">
        <f t="shared" si="0"/>
        <v>4205</v>
      </c>
      <c r="D21" s="10">
        <f t="shared" ref="D21:E30" si="9">IF(D5=0,"",IF(D5="","",((D6-D5)/D5)))</f>
        <v>1.5489923655551813E-3</v>
      </c>
      <c r="E21" s="10">
        <f t="shared" si="9"/>
        <v>-1.6841544514162705E-2</v>
      </c>
      <c r="F21" s="9">
        <f t="shared" si="1"/>
        <v>5.3162901307966708</v>
      </c>
      <c r="G21" s="28">
        <f t="shared" si="2"/>
        <v>0.65874489252087409</v>
      </c>
      <c r="H21" s="28">
        <f t="shared" si="3"/>
        <v>0.29094611085266614</v>
      </c>
      <c r="I21" s="28">
        <f t="shared" si="4"/>
        <v>0.16107077122226493</v>
      </c>
      <c r="J21" s="28">
        <f t="shared" si="5"/>
        <v>0.54798311792506893</v>
      </c>
      <c r="K21" s="28">
        <f t="shared" ref="K21:K30" si="10">IF(K5=0,"",IF(K5="","",(K6-K5)/K5))</f>
        <v>-8.0654472632985686E-3</v>
      </c>
      <c r="L21" s="10">
        <f t="shared" si="6"/>
        <v>4.1099722988636352E-2</v>
      </c>
      <c r="M21" s="10">
        <f t="shared" si="7"/>
        <v>2.4851548913459486E-2</v>
      </c>
      <c r="N21" s="10">
        <f t="shared" si="8"/>
        <v>9.0529586528926162E-2</v>
      </c>
    </row>
    <row r="22" spans="2:14" x14ac:dyDescent="0.2">
      <c r="B22" s="11">
        <f t="shared" si="0"/>
        <v>2009</v>
      </c>
      <c r="C22" s="4">
        <f t="shared" si="0"/>
        <v>4162</v>
      </c>
      <c r="D22" s="10">
        <f t="shared" si="9"/>
        <v>-3.2946187893107925E-3</v>
      </c>
      <c r="E22" s="10">
        <f t="shared" si="9"/>
        <v>-1.386791614851661E-2</v>
      </c>
      <c r="F22" s="9">
        <f t="shared" si="1"/>
        <v>5.4853435848149932</v>
      </c>
      <c r="G22" s="28">
        <f t="shared" si="2"/>
        <v>0.6562247368124754</v>
      </c>
      <c r="H22" s="28">
        <f t="shared" si="3"/>
        <v>0.28602361596771592</v>
      </c>
      <c r="I22" s="28">
        <f t="shared" si="4"/>
        <v>0.15844523065202995</v>
      </c>
      <c r="J22" s="28">
        <f t="shared" si="5"/>
        <v>0.55553115338025416</v>
      </c>
      <c r="K22" s="28">
        <f t="shared" si="10"/>
        <v>-2.6810408329964033E-2</v>
      </c>
      <c r="L22" s="10">
        <f t="shared" si="6"/>
        <v>4.1026580738559387E-2</v>
      </c>
      <c r="M22" s="10">
        <f t="shared" si="7"/>
        <v>2.4321153455624522E-2</v>
      </c>
      <c r="N22" s="10">
        <f t="shared" si="8"/>
        <v>8.9371472310800573E-2</v>
      </c>
    </row>
    <row r="23" spans="2:14" x14ac:dyDescent="0.2">
      <c r="B23" s="11">
        <f t="shared" si="0"/>
        <v>2010</v>
      </c>
      <c r="C23" s="4">
        <f t="shared" si="0"/>
        <v>4147</v>
      </c>
      <c r="D23" s="10">
        <f t="shared" si="9"/>
        <v>5.781565767507249E-4</v>
      </c>
      <c r="E23" s="10">
        <f t="shared" si="9"/>
        <v>-9.0615323988065075E-3</v>
      </c>
      <c r="F23" s="9">
        <f t="shared" si="1"/>
        <v>5.076440800578732</v>
      </c>
      <c r="G23" s="28">
        <f t="shared" si="2"/>
        <v>0.76190714258120085</v>
      </c>
      <c r="H23" s="28">
        <f t="shared" si="3"/>
        <v>0.25936387117556176</v>
      </c>
      <c r="I23" s="28">
        <f t="shared" si="4"/>
        <v>0.15729036799312809</v>
      </c>
      <c r="J23" s="28">
        <f t="shared" si="5"/>
        <v>0.58334576083131018</v>
      </c>
      <c r="K23" s="28">
        <f t="shared" si="10"/>
        <v>-3.1564708452215429E-2</v>
      </c>
      <c r="L23" s="10">
        <f t="shared" si="6"/>
        <v>4.1621447243240614E-2</v>
      </c>
      <c r="M23" s="10">
        <f t="shared" si="7"/>
        <v>2.3497172855191744E-2</v>
      </c>
      <c r="N23" s="10">
        <f t="shared" si="8"/>
        <v>8.7221233455729422E-2</v>
      </c>
    </row>
    <row r="24" spans="2:14" x14ac:dyDescent="0.2">
      <c r="B24" s="11">
        <f t="shared" si="0"/>
        <v>2011</v>
      </c>
      <c r="C24" s="4">
        <f t="shared" si="0"/>
        <v>4132</v>
      </c>
      <c r="D24" s="10">
        <f t="shared" si="9"/>
        <v>-3.4195149452298031E-3</v>
      </c>
      <c r="E24" s="10">
        <f t="shared" si="9"/>
        <v>-1.6927583393743E-2</v>
      </c>
      <c r="F24" s="9">
        <f t="shared" si="1"/>
        <v>4.7570183930300098</v>
      </c>
      <c r="G24" s="28">
        <f t="shared" si="2"/>
        <v>0.77339910587560856</v>
      </c>
      <c r="H24" s="28">
        <f t="shared" si="3"/>
        <v>0.25608086701297772</v>
      </c>
      <c r="I24" s="28">
        <f t="shared" si="4"/>
        <v>0.15849707389097778</v>
      </c>
      <c r="J24" s="28">
        <f t="shared" si="5"/>
        <v>0.5854220590960445</v>
      </c>
      <c r="K24" s="28">
        <f t="shared" si="10"/>
        <v>-6.9031687147349016E-2</v>
      </c>
      <c r="L24" s="10">
        <f t="shared" si="6"/>
        <v>4.3016307520914204E-2</v>
      </c>
      <c r="M24" s="10">
        <f t="shared" si="7"/>
        <v>2.0041314376537479E-2</v>
      </c>
      <c r="N24" s="10">
        <f t="shared" si="8"/>
        <v>9.0609565297555553E-2</v>
      </c>
    </row>
    <row r="25" spans="2:14" x14ac:dyDescent="0.2">
      <c r="B25" s="11">
        <f t="shared" si="0"/>
        <v>2012</v>
      </c>
      <c r="C25" s="4">
        <f t="shared" si="0"/>
        <v>4102</v>
      </c>
      <c r="D25" s="10">
        <f t="shared" si="9"/>
        <v>-2.0002396762960142E-2</v>
      </c>
      <c r="E25" s="10">
        <f t="shared" si="9"/>
        <v>-2.5274964054720041E-2</v>
      </c>
      <c r="F25" s="9">
        <f t="shared" si="1"/>
        <v>4.5797172111165283</v>
      </c>
      <c r="G25" s="28">
        <f t="shared" si="2"/>
        <v>0.78607814678846866</v>
      </c>
      <c r="H25" s="28">
        <f t="shared" si="3"/>
        <v>0.25446503994400599</v>
      </c>
      <c r="I25" s="28">
        <f t="shared" si="4"/>
        <v>0.15354910337170855</v>
      </c>
      <c r="J25" s="28">
        <f t="shared" si="5"/>
        <v>0.59198585668428549</v>
      </c>
      <c r="K25" s="28">
        <f t="shared" si="10"/>
        <v>-7.6663641004712018E-3</v>
      </c>
      <c r="L25" s="10">
        <f t="shared" si="6"/>
        <v>4.2203891137050802E-2</v>
      </c>
      <c r="M25" s="10">
        <f t="shared" si="7"/>
        <v>2.0527517123040243E-2</v>
      </c>
      <c r="N25" s="10">
        <f t="shared" si="8"/>
        <v>8.9287434217057413E-2</v>
      </c>
    </row>
    <row r="26" spans="2:14" x14ac:dyDescent="0.2">
      <c r="B26" s="11">
        <f t="shared" si="0"/>
        <v>2013</v>
      </c>
      <c r="C26" s="4">
        <f t="shared" si="0"/>
        <v>4089</v>
      </c>
      <c r="D26" s="10">
        <f t="shared" si="9"/>
        <v>-2.1435687542484742E-3</v>
      </c>
      <c r="E26" s="10">
        <f t="shared" si="9"/>
        <v>-1.2901144976616674E-2</v>
      </c>
      <c r="F26" s="9">
        <f t="shared" si="1"/>
        <v>4.8241623868916603</v>
      </c>
      <c r="G26" s="28">
        <f t="shared" si="2"/>
        <v>0.78523789845949821</v>
      </c>
      <c r="H26" s="28">
        <f t="shared" si="3"/>
        <v>0.25236049663747789</v>
      </c>
      <c r="I26" s="28">
        <f t="shared" si="4"/>
        <v>0.15270256212557903</v>
      </c>
      <c r="J26" s="28">
        <f t="shared" si="5"/>
        <v>0.59493694123694307</v>
      </c>
      <c r="K26" s="28">
        <f t="shared" si="10"/>
        <v>9.0285308826317714E-3</v>
      </c>
      <c r="L26" s="10">
        <f t="shared" si="6"/>
        <v>4.2092827874484914E-2</v>
      </c>
      <c r="M26" s="10">
        <f t="shared" si="7"/>
        <v>1.9179183229389773E-2</v>
      </c>
      <c r="N26" s="10">
        <f t="shared" si="8"/>
        <v>8.8877689137556296E-2</v>
      </c>
    </row>
    <row r="27" spans="2:14" x14ac:dyDescent="0.2">
      <c r="B27" s="11">
        <f t="shared" si="0"/>
        <v>2014</v>
      </c>
      <c r="C27" s="4">
        <f t="shared" si="0"/>
        <v>4059</v>
      </c>
      <c r="D27" s="10">
        <f t="shared" si="9"/>
        <v>-9.4090720683378693E-3</v>
      </c>
      <c r="E27" s="10">
        <f t="shared" si="9"/>
        <v>-2.2927337901342534E-2</v>
      </c>
      <c r="F27" s="9">
        <f t="shared" si="1"/>
        <v>4.6201034737620104</v>
      </c>
      <c r="G27" s="28">
        <f t="shared" si="2"/>
        <v>0.77836900795455943</v>
      </c>
      <c r="H27" s="28">
        <f t="shared" si="3"/>
        <v>0.25398119102451105</v>
      </c>
      <c r="I27" s="28">
        <f t="shared" si="4"/>
        <v>0.15367507921314416</v>
      </c>
      <c r="J27" s="28">
        <f t="shared" si="5"/>
        <v>0.59234372976234473</v>
      </c>
      <c r="K27" s="28">
        <f t="shared" si="10"/>
        <v>-7.4152709483123747E-3</v>
      </c>
      <c r="L27" s="10">
        <f t="shared" si="6"/>
        <v>4.2006434627295551E-2</v>
      </c>
      <c r="M27" s="10">
        <f t="shared" si="7"/>
        <v>1.900386243992485E-2</v>
      </c>
      <c r="N27" s="10">
        <f t="shared" si="8"/>
        <v>9.2547872740238846E-2</v>
      </c>
    </row>
    <row r="28" spans="2:14" x14ac:dyDescent="0.2">
      <c r="B28" s="11">
        <f t="shared" si="0"/>
        <v>2015</v>
      </c>
      <c r="C28" s="4">
        <f t="shared" si="0"/>
        <v>4029</v>
      </c>
      <c r="D28" s="10">
        <f t="shared" si="9"/>
        <v>-6.0836612579570617E-3</v>
      </c>
      <c r="E28" s="10">
        <f t="shared" si="9"/>
        <v>-1.795738716697198E-2</v>
      </c>
      <c r="F28" s="9">
        <f t="shared" si="1"/>
        <v>4.353189377016629</v>
      </c>
      <c r="G28" s="28">
        <f t="shared" si="2"/>
        <v>0.78912670075266289</v>
      </c>
      <c r="H28" s="28">
        <f t="shared" si="3"/>
        <v>0.25290722578475267</v>
      </c>
      <c r="I28" s="28">
        <f t="shared" si="4"/>
        <v>0.15075056399386985</v>
      </c>
      <c r="J28" s="28">
        <f t="shared" si="5"/>
        <v>0.59634221022137746</v>
      </c>
      <c r="K28" s="28">
        <f t="shared" si="10"/>
        <v>-5.3183329695514802E-3</v>
      </c>
      <c r="L28" s="10">
        <f t="shared" si="6"/>
        <v>4.2793947308895963E-2</v>
      </c>
      <c r="M28" s="10">
        <f t="shared" si="7"/>
        <v>1.9236510952015406E-2</v>
      </c>
      <c r="N28" s="10">
        <f t="shared" si="8"/>
        <v>9.2784615987637931E-2</v>
      </c>
    </row>
    <row r="29" spans="2:14" x14ac:dyDescent="0.2">
      <c r="B29" s="11">
        <f t="shared" si="0"/>
        <v>2016</v>
      </c>
      <c r="C29" s="4">
        <f t="shared" si="0"/>
        <v>4006</v>
      </c>
      <c r="D29" s="10">
        <f t="shared" si="9"/>
        <v>-1.8025900334050243E-2</v>
      </c>
      <c r="E29" s="10">
        <f t="shared" si="9"/>
        <v>-1.6958701193343716E-2</v>
      </c>
      <c r="F29" s="9">
        <f t="shared" si="1"/>
        <v>4.3674488267598601</v>
      </c>
      <c r="G29" s="28">
        <f t="shared" si="2"/>
        <v>0.79497158750818242</v>
      </c>
      <c r="H29" s="28">
        <f t="shared" si="3"/>
        <v>0.24946734035429477</v>
      </c>
      <c r="I29" s="28">
        <f t="shared" si="4"/>
        <v>0.14535761086529558</v>
      </c>
      <c r="J29" s="28">
        <f t="shared" si="5"/>
        <v>0.60517504878040962</v>
      </c>
      <c r="K29" s="28">
        <f t="shared" si="10"/>
        <v>1.0947133353601476E-2</v>
      </c>
      <c r="L29" s="10">
        <f t="shared" si="6"/>
        <v>4.2704607061549896E-2</v>
      </c>
      <c r="M29" s="10">
        <f t="shared" si="7"/>
        <v>1.9399265655229994E-2</v>
      </c>
      <c r="N29" s="10">
        <f t="shared" si="8"/>
        <v>9.32931638669066E-2</v>
      </c>
    </row>
    <row r="30" spans="2:14" x14ac:dyDescent="0.2">
      <c r="B30" s="11">
        <f t="shared" si="0"/>
        <v>2017</v>
      </c>
      <c r="C30" s="4">
        <f t="shared" si="0"/>
        <v>4018</v>
      </c>
      <c r="D30" s="10">
        <f t="shared" si="9"/>
        <v>-1.4043472506743067E-2</v>
      </c>
      <c r="E30" s="10">
        <f t="shared" si="9"/>
        <v>-3.3323229981992261E-2</v>
      </c>
      <c r="F30" s="9">
        <f t="shared" si="1"/>
        <v>4.0057242409158782</v>
      </c>
      <c r="G30" s="28">
        <f t="shared" si="2"/>
        <v>0.80967048370862604</v>
      </c>
      <c r="H30" s="28">
        <f t="shared" si="3"/>
        <v>0.25202169930131374</v>
      </c>
      <c r="I30" s="28">
        <f t="shared" si="4"/>
        <v>0.14371068466046841</v>
      </c>
      <c r="J30" s="28">
        <f t="shared" si="5"/>
        <v>0.60426761603821788</v>
      </c>
      <c r="K30" s="28">
        <f t="shared" si="10"/>
        <v>-1.5311515492161289E-2</v>
      </c>
      <c r="L30" s="10">
        <f t="shared" si="6"/>
        <v>4.2618727536376605E-2</v>
      </c>
      <c r="M30" s="10">
        <f t="shared" si="7"/>
        <v>1.9622820722424796E-2</v>
      </c>
      <c r="N30" s="10">
        <f t="shared" si="8"/>
        <v>9.1636541366455659E-2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B1" workbookViewId="0">
      <selection activeCell="B1" sqref="B1:N1"/>
    </sheetView>
  </sheetViews>
  <sheetFormatPr defaultRowHeight="12.75" x14ac:dyDescent="0.2"/>
  <cols>
    <col min="1" max="1" width="5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7.5703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69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63</v>
      </c>
      <c r="B5" s="11">
        <f>Swahili!B5</f>
        <v>2007</v>
      </c>
      <c r="C5" s="4">
        <f>African!C5+Congolese!C5+Eritrean!C5+Ethiopian!C5+Liberian!C5+Sudan!C5+Swahili!C5</f>
        <v>11</v>
      </c>
      <c r="D5" s="4">
        <f>African!D5+Congolese!D5+Eritrean!D5+Ethiopian!D5+Liberian!D5+Sudan!D5+Swahili!D5</f>
        <v>340</v>
      </c>
      <c r="E5" s="4">
        <f>African!E5+Congolese!E5+Eritrean!E5+Ethiopian!E5+Liberian!E5+Sudan!E5+Swahili!E5</f>
        <v>315</v>
      </c>
      <c r="F5" s="4">
        <f>African!F5+Congolese!F5+Eritrean!F5+Ethiopian!F5+Liberian!F5+Sudan!F5+Swahili!F5</f>
        <v>20</v>
      </c>
      <c r="G5" s="4">
        <f>African!G5+Congolese!G5+Eritrean!G5+Ethiopian!G5+Liberian!G5+Sudan!G5+Swahili!G5</f>
        <v>252</v>
      </c>
      <c r="H5" s="4">
        <f>African!H5+Congolese!H5+Eritrean!H5+Ethiopian!H5+Liberian!H5+Sudan!H5+Swahili!H5</f>
        <v>42</v>
      </c>
      <c r="I5" s="4">
        <f>African!I5+Congolese!I5+Eritrean!I5+Ethiopian!I5+Liberian!I5+Sudan!I5+Swahili!I5</f>
        <v>65</v>
      </c>
      <c r="J5" s="4">
        <f>African!J5+Congolese!J5+Eritrean!J5+Ethiopian!J5+Liberian!J5+Sudan!J5+Swahili!J5</f>
        <v>145</v>
      </c>
      <c r="K5" s="5">
        <f>African!K5+Congolese!K5+Eritrean!K5+Ethiopian!K5+Liberian!K5+Sudan!K5+Swahili!K5</f>
        <v>143258</v>
      </c>
      <c r="L5" s="5">
        <f>African!L5+Congolese!L5+Eritrean!L5+Ethiopian!L5+Liberian!L5+Sudan!L5+Swahili!L5</f>
        <v>5114</v>
      </c>
      <c r="M5" s="5">
        <f>African!M5+Congolese!M5+Eritrean!M5+Ethiopian!M5+Liberian!M5+Sudan!M5+Swahili!M5</f>
        <v>2431</v>
      </c>
      <c r="N5" s="5">
        <f>African!N5+Congolese!N5+Eritrean!N5+Ethiopian!N5+Liberian!N5+Sudan!N5+Swahili!N5</f>
        <v>4995</v>
      </c>
    </row>
    <row r="6" spans="1:14" x14ac:dyDescent="0.2">
      <c r="A6" t="s">
        <v>63</v>
      </c>
      <c r="B6" s="11">
        <f>Swahili!B6</f>
        <v>2008</v>
      </c>
      <c r="C6" s="4">
        <f>African!C6+Congolese!C6+Eritrean!C6+Ethiopian!C6+Liberian!C6+Sudan!C6+Swahili!C6</f>
        <v>11</v>
      </c>
      <c r="D6" s="4">
        <f>African!D6+Congolese!D6+Eritrean!D6+Ethiopian!D6+Liberian!D6+Sudan!D6+Swahili!D6</f>
        <v>301</v>
      </c>
      <c r="E6" s="4">
        <f>African!E6+Congolese!E6+Eritrean!E6+Ethiopian!E6+Liberian!E6+Sudan!E6+Swahili!E6</f>
        <v>255</v>
      </c>
      <c r="F6" s="4">
        <f>African!F6+Congolese!F6+Eritrean!F6+Ethiopian!F6+Liberian!F6+Sudan!F6+Swahili!F6</f>
        <v>36</v>
      </c>
      <c r="G6" s="4">
        <f>African!G6+Congolese!G6+Eritrean!G6+Ethiopian!G6+Liberian!G6+Sudan!G6+Swahili!G6</f>
        <v>149</v>
      </c>
      <c r="H6" s="4">
        <f>African!H6+Congolese!H6+Eritrean!H6+Ethiopian!H6+Liberian!H6+Sudan!H6+Swahili!H6</f>
        <v>38</v>
      </c>
      <c r="I6" s="4">
        <f>African!I6+Congolese!I6+Eritrean!I6+Ethiopian!I6+Liberian!I6+Sudan!I6+Swahili!I6</f>
        <v>48</v>
      </c>
      <c r="J6" s="4">
        <f>African!J6+Congolese!J6+Eritrean!J6+Ethiopian!J6+Liberian!J6+Sudan!J6+Swahili!J6</f>
        <v>63</v>
      </c>
      <c r="K6" s="5">
        <f>African!K6+Congolese!K6+Eritrean!K6+Ethiopian!K6+Liberian!K6+Sudan!K6+Swahili!K6</f>
        <v>125961</v>
      </c>
      <c r="L6" s="5">
        <f>African!L6+Congolese!L6+Eritrean!L6+Ethiopian!L6+Liberian!L6+Sudan!L6+Swahili!L6</f>
        <v>5716</v>
      </c>
      <c r="M6" s="5">
        <f>African!M6+Congolese!M6+Eritrean!M6+Ethiopian!M6+Liberian!M6+Sudan!M6+Swahili!M6</f>
        <v>2417</v>
      </c>
      <c r="N6" s="5">
        <f>African!N6+Congolese!N6+Eritrean!N6+Ethiopian!N6+Liberian!N6+Sudan!N6+Swahili!N6</f>
        <v>4356</v>
      </c>
    </row>
    <row r="7" spans="1:14" x14ac:dyDescent="0.2">
      <c r="A7" t="s">
        <v>63</v>
      </c>
      <c r="B7" s="11">
        <f>Swahili!B7</f>
        <v>2009</v>
      </c>
      <c r="C7" s="4">
        <f>African!C7+Congolese!C7+Eritrean!C7+Ethiopian!C7+Liberian!C7+Sudan!C7+Swahili!C7</f>
        <v>12</v>
      </c>
      <c r="D7" s="4">
        <f>African!D7+Congolese!D7+Eritrean!D7+Ethiopian!D7+Liberian!D7+Sudan!D7+Swahili!D7</f>
        <v>377</v>
      </c>
      <c r="E7" s="4">
        <f>African!E7+Congolese!E7+Eritrean!E7+Ethiopian!E7+Liberian!E7+Sudan!E7+Swahili!E7</f>
        <v>298</v>
      </c>
      <c r="F7" s="4">
        <f>African!F7+Congolese!F7+Eritrean!F7+Ethiopian!F7+Liberian!F7+Sudan!F7+Swahili!F7</f>
        <v>91</v>
      </c>
      <c r="G7" s="4">
        <f>African!G7+Congolese!G7+Eritrean!G7+Ethiopian!G7+Liberian!G7+Sudan!G7+Swahili!G7</f>
        <v>167</v>
      </c>
      <c r="H7" s="4">
        <f>African!H7+Congolese!H7+Eritrean!H7+Ethiopian!H7+Liberian!H7+Sudan!H7+Swahili!H7</f>
        <v>51</v>
      </c>
      <c r="I7" s="4">
        <f>African!I7+Congolese!I7+Eritrean!I7+Ethiopian!I7+Liberian!I7+Sudan!I7+Swahili!I7</f>
        <v>55</v>
      </c>
      <c r="J7" s="4">
        <f>African!J7+Congolese!J7+Eritrean!J7+Ethiopian!J7+Liberian!J7+Sudan!J7+Swahili!J7</f>
        <v>61</v>
      </c>
      <c r="K7" s="5">
        <f>African!K7+Congolese!K7+Eritrean!K7+Ethiopian!K7+Liberian!K7+Sudan!K7+Swahili!K7</f>
        <v>127570</v>
      </c>
      <c r="L7" s="5">
        <f>African!L7+Congolese!L7+Eritrean!L7+Ethiopian!L7+Liberian!L7+Sudan!L7+Swahili!L7</f>
        <v>3558</v>
      </c>
      <c r="M7" s="5">
        <f>African!M7+Congolese!M7+Eritrean!M7+Ethiopian!M7+Liberian!M7+Sudan!M7+Swahili!M7</f>
        <v>1455</v>
      </c>
      <c r="N7" s="5">
        <f>African!N7+Congolese!N7+Eritrean!N7+Ethiopian!N7+Liberian!N7+Sudan!N7+Swahili!N7</f>
        <v>4162</v>
      </c>
    </row>
    <row r="8" spans="1:14" x14ac:dyDescent="0.2">
      <c r="A8" t="s">
        <v>63</v>
      </c>
      <c r="B8" s="11">
        <f>Swahili!B8</f>
        <v>2010</v>
      </c>
      <c r="C8" s="4">
        <f>African!C8+Congolese!C8+Eritrean!C8+Ethiopian!C8+Liberian!C8+Sudan!C8+Swahili!C8</f>
        <v>14</v>
      </c>
      <c r="D8" s="4">
        <f>African!D8+Congolese!D8+Eritrean!D8+Ethiopian!D8+Liberian!D8+Sudan!D8+Swahili!D8</f>
        <v>438</v>
      </c>
      <c r="E8" s="4">
        <f>African!E8+Congolese!E8+Eritrean!E8+Ethiopian!E8+Liberian!E8+Sudan!E8+Swahili!E8</f>
        <v>370</v>
      </c>
      <c r="F8" s="4">
        <f>African!F8+Congolese!F8+Eritrean!F8+Ethiopian!F8+Liberian!F8+Sudan!F8+Swahili!F8</f>
        <v>25</v>
      </c>
      <c r="G8" s="4">
        <f>African!G8+Congolese!G8+Eritrean!G8+Ethiopian!G8+Liberian!G8+Sudan!G8+Swahili!G8</f>
        <v>258</v>
      </c>
      <c r="H8" s="4">
        <f>African!H8+Congolese!H8+Eritrean!H8+Ethiopian!H8+Liberian!H8+Sudan!H8+Swahili!H8</f>
        <v>57</v>
      </c>
      <c r="I8" s="4">
        <f>African!I8+Congolese!I8+Eritrean!I8+Ethiopian!I8+Liberian!I8+Sudan!I8+Swahili!I8</f>
        <v>59</v>
      </c>
      <c r="J8" s="4">
        <f>African!J8+Congolese!J8+Eritrean!J8+Ethiopian!J8+Liberian!J8+Sudan!J8+Swahili!J8</f>
        <v>142</v>
      </c>
      <c r="K8" s="5">
        <f>African!K8+Congolese!K8+Eritrean!K8+Ethiopian!K8+Liberian!K8+Sudan!K8+Swahili!K8</f>
        <v>135802</v>
      </c>
      <c r="L8" s="5">
        <f>African!L8+Congolese!L8+Eritrean!L8+Ethiopian!L8+Liberian!L8+Sudan!L8+Swahili!L8</f>
        <v>3812</v>
      </c>
      <c r="M8" s="5">
        <f>African!M8+Congolese!M8+Eritrean!M8+Ethiopian!M8+Liberian!M8+Sudan!M8+Swahili!M8</f>
        <v>1137</v>
      </c>
      <c r="N8" s="5">
        <f>African!N8+Congolese!N8+Eritrean!N8+Ethiopian!N8+Liberian!N8+Sudan!N8+Swahili!N8</f>
        <v>5355</v>
      </c>
    </row>
    <row r="9" spans="1:14" x14ac:dyDescent="0.2">
      <c r="A9" t="s">
        <v>63</v>
      </c>
      <c r="B9" s="11">
        <f>Swahili!B9</f>
        <v>2011</v>
      </c>
      <c r="C9" s="4">
        <f>African!C9+Congolese!C9+Eritrean!C9+Ethiopian!C9+Liberian!C9+Sudan!C9+Swahili!C9</f>
        <v>14</v>
      </c>
      <c r="D9" s="4">
        <f>African!D9+Congolese!D9+Eritrean!D9+Ethiopian!D9+Liberian!D9+Sudan!D9+Swahili!D9</f>
        <v>482</v>
      </c>
      <c r="E9" s="4">
        <f>African!E9+Congolese!E9+Eritrean!E9+Ethiopian!E9+Liberian!E9+Sudan!E9+Swahili!E9</f>
        <v>412</v>
      </c>
      <c r="F9" s="4">
        <f>African!F9+Congolese!F9+Eritrean!F9+Ethiopian!F9+Liberian!F9+Sudan!F9+Swahili!F9</f>
        <v>80</v>
      </c>
      <c r="G9" s="4">
        <f>African!G9+Congolese!G9+Eritrean!G9+Ethiopian!G9+Liberian!G9+Sudan!G9+Swahili!G9</f>
        <v>337</v>
      </c>
      <c r="H9" s="4">
        <f>African!H9+Congolese!H9+Eritrean!H9+Ethiopian!H9+Liberian!H9+Sudan!H9+Swahili!H9</f>
        <v>91</v>
      </c>
      <c r="I9" s="4">
        <f>African!I9+Congolese!I9+Eritrean!I9+Ethiopian!I9+Liberian!I9+Sudan!I9+Swahili!I9</f>
        <v>101</v>
      </c>
      <c r="J9" s="4">
        <f>African!J9+Congolese!J9+Eritrean!J9+Ethiopian!J9+Liberian!J9+Sudan!J9+Swahili!J9</f>
        <v>145</v>
      </c>
      <c r="K9" s="5">
        <f>African!K9+Congolese!K9+Eritrean!K9+Ethiopian!K9+Liberian!K9+Sudan!K9+Swahili!K9</f>
        <v>160148</v>
      </c>
      <c r="L9" s="5">
        <f>African!L9+Congolese!L9+Eritrean!L9+Ethiopian!L9+Liberian!L9+Sudan!L9+Swahili!L9</f>
        <v>6703</v>
      </c>
      <c r="M9" s="5">
        <f>African!M9+Congolese!M9+Eritrean!M9+Ethiopian!M9+Liberian!M9+Sudan!M9+Swahili!M9</f>
        <v>2371</v>
      </c>
      <c r="N9" s="5">
        <f>African!N9+Congolese!N9+Eritrean!N9+Ethiopian!N9+Liberian!N9+Sudan!N9+Swahili!N9</f>
        <v>6070</v>
      </c>
    </row>
    <row r="10" spans="1:14" x14ac:dyDescent="0.2">
      <c r="A10" t="s">
        <v>63</v>
      </c>
      <c r="B10" s="11">
        <f>Swahili!B10</f>
        <v>2012</v>
      </c>
      <c r="C10" s="4">
        <f>African!C10+Congolese!C10+Eritrean!C10+Ethiopian!C10+Liberian!C10+Sudan!C10+Swahili!C10</f>
        <v>14</v>
      </c>
      <c r="D10" s="4">
        <f>African!D10+Congolese!D10+Eritrean!D10+Ethiopian!D10+Liberian!D10+Sudan!D10+Swahili!D10</f>
        <v>412</v>
      </c>
      <c r="E10" s="4">
        <f>African!E10+Congolese!E10+Eritrean!E10+Ethiopian!E10+Liberian!E10+Sudan!E10+Swahili!E10</f>
        <v>367</v>
      </c>
      <c r="F10" s="4">
        <f>African!F10+Congolese!F10+Eritrean!F10+Ethiopian!F10+Liberian!F10+Sudan!F10+Swahili!F10</f>
        <v>43</v>
      </c>
      <c r="G10" s="4">
        <f>African!G10+Congolese!G10+Eritrean!G10+Ethiopian!G10+Liberian!G10+Sudan!G10+Swahili!G10</f>
        <v>375</v>
      </c>
      <c r="H10" s="4">
        <f>African!H10+Congolese!H10+Eritrean!H10+Ethiopian!H10+Liberian!H10+Sudan!H10+Swahili!H10</f>
        <v>109</v>
      </c>
      <c r="I10" s="4">
        <f>African!I10+Congolese!I10+Eritrean!I10+Ethiopian!I10+Liberian!I10+Sudan!I10+Swahili!I10</f>
        <v>69</v>
      </c>
      <c r="J10" s="4">
        <f>African!J10+Congolese!J10+Eritrean!J10+Ethiopian!J10+Liberian!J10+Sudan!J10+Swahili!J10</f>
        <v>197</v>
      </c>
      <c r="K10" s="5">
        <f>African!K10+Congolese!K10+Eritrean!K10+Ethiopian!K10+Liberian!K10+Sudan!K10+Swahili!K10</f>
        <v>140227</v>
      </c>
      <c r="L10" s="5">
        <f>African!L10+Congolese!L10+Eritrean!L10+Ethiopian!L10+Liberian!L10+Sudan!L10+Swahili!L10</f>
        <v>5264</v>
      </c>
      <c r="M10" s="5">
        <f>African!M10+Congolese!M10+Eritrean!M10+Ethiopian!M10+Liberian!M10+Sudan!M10+Swahili!M10</f>
        <v>1689</v>
      </c>
      <c r="N10" s="5">
        <f>African!N10+Congolese!N10+Eritrean!N10+Ethiopian!N10+Liberian!N10+Sudan!N10+Swahili!N10</f>
        <v>11830</v>
      </c>
    </row>
    <row r="11" spans="1:14" x14ac:dyDescent="0.2">
      <c r="A11" t="s">
        <v>63</v>
      </c>
      <c r="B11" s="11">
        <f>Swahili!B11</f>
        <v>2013</v>
      </c>
      <c r="C11" s="4">
        <f>African!C11+Congolese!C11+Eritrean!C11+Ethiopian!C11+Liberian!C11+Sudan!C11+Swahili!C11</f>
        <v>16</v>
      </c>
      <c r="D11" s="4">
        <f>African!D11+Congolese!D11+Eritrean!D11+Ethiopian!D11+Liberian!D11+Sudan!D11+Swahili!D11</f>
        <v>523</v>
      </c>
      <c r="E11" s="4">
        <f>African!E11+Congolese!E11+Eritrean!E11+Ethiopian!E11+Liberian!E11+Sudan!E11+Swahili!E11</f>
        <v>340</v>
      </c>
      <c r="F11" s="4">
        <f>African!F11+Congolese!F11+Eritrean!F11+Ethiopian!F11+Liberian!F11+Sudan!F11+Swahili!F11</f>
        <v>100</v>
      </c>
      <c r="G11" s="4">
        <f>African!G11+Congolese!G11+Eritrean!G11+Ethiopian!G11+Liberian!G11+Sudan!G11+Swahili!G11</f>
        <v>372</v>
      </c>
      <c r="H11" s="4">
        <f>African!H11+Congolese!H11+Eritrean!H11+Ethiopian!H11+Liberian!H11+Sudan!H11+Swahili!H11</f>
        <v>102</v>
      </c>
      <c r="I11" s="4">
        <f>African!I11+Congolese!I11+Eritrean!I11+Ethiopian!I11+Liberian!I11+Sudan!I11+Swahili!I11</f>
        <v>65</v>
      </c>
      <c r="J11" s="4">
        <f>African!J11+Congolese!J11+Eritrean!J11+Ethiopian!J11+Liberian!J11+Sudan!J11+Swahili!J11</f>
        <v>205</v>
      </c>
      <c r="K11" s="5">
        <f>African!K11+Congolese!K11+Eritrean!K11+Ethiopian!K11+Liberian!K11+Sudan!K11+Swahili!K11</f>
        <v>147748</v>
      </c>
      <c r="L11" s="5">
        <f>African!L11+Congolese!L11+Eritrean!L11+Ethiopian!L11+Liberian!L11+Sudan!L11+Swahili!L11</f>
        <v>10032</v>
      </c>
      <c r="M11" s="5">
        <f>African!M11+Congolese!M11+Eritrean!M11+Ethiopian!M11+Liberian!M11+Sudan!M11+Swahili!M11</f>
        <v>1176</v>
      </c>
      <c r="N11" s="5">
        <f>African!N11+Congolese!N11+Eritrean!N11+Ethiopian!N11+Liberian!N11+Sudan!N11+Swahili!N11</f>
        <v>4441</v>
      </c>
    </row>
    <row r="12" spans="1:14" x14ac:dyDescent="0.2">
      <c r="A12" t="s">
        <v>63</v>
      </c>
      <c r="B12" s="11">
        <f>Swahili!B12</f>
        <v>2014</v>
      </c>
      <c r="C12" s="4">
        <f>African!C12+Congolese!C12+Eritrean!C12+Ethiopian!C12+Liberian!C12+Sudan!C12+Swahili!C12</f>
        <v>19</v>
      </c>
      <c r="D12" s="4">
        <f>African!D12+Congolese!D12+Eritrean!D12+Ethiopian!D12+Liberian!D12+Sudan!D12+Swahili!D12</f>
        <v>605</v>
      </c>
      <c r="E12" s="4">
        <f>African!E12+Congolese!E12+Eritrean!E12+Ethiopian!E12+Liberian!E12+Sudan!E12+Swahili!E12</f>
        <v>586</v>
      </c>
      <c r="F12" s="4">
        <f>African!F12+Congolese!F12+Eritrean!F12+Ethiopian!F12+Liberian!F12+Sudan!F12+Swahili!F12</f>
        <v>71</v>
      </c>
      <c r="G12" s="4">
        <f>African!G12+Congolese!G12+Eritrean!G12+Ethiopian!G12+Liberian!G12+Sudan!G12+Swahili!G12</f>
        <v>461</v>
      </c>
      <c r="H12" s="4">
        <f>African!H12+Congolese!H12+Eritrean!H12+Ethiopian!H12+Liberian!H12+Sudan!H12+Swahili!H12</f>
        <v>118</v>
      </c>
      <c r="I12" s="4">
        <f>African!I12+Congolese!I12+Eritrean!I12+Ethiopian!I12+Liberian!I12+Sudan!I12+Swahili!I12</f>
        <v>92</v>
      </c>
      <c r="J12" s="4">
        <f>African!J12+Congolese!J12+Eritrean!J12+Ethiopian!J12+Liberian!J12+Sudan!J12+Swahili!J12</f>
        <v>251</v>
      </c>
      <c r="K12" s="5">
        <f>African!K12+Congolese!K12+Eritrean!K12+Ethiopian!K12+Liberian!K12+Sudan!K12+Swahili!K12</f>
        <v>195676</v>
      </c>
      <c r="L12" s="5">
        <f>African!L12+Congolese!L12+Eritrean!L12+Ethiopian!L12+Liberian!L12+Sudan!L12+Swahili!L12</f>
        <v>15184</v>
      </c>
      <c r="M12" s="5">
        <f>African!M12+Congolese!M12+Eritrean!M12+Ethiopian!M12+Liberian!M12+Sudan!M12+Swahili!M12</f>
        <v>1820</v>
      </c>
      <c r="N12" s="5">
        <f>African!N12+Congolese!N12+Eritrean!N12+Ethiopian!N12+Liberian!N12+Sudan!N12+Swahili!N12</f>
        <v>6403</v>
      </c>
    </row>
    <row r="13" spans="1:14" x14ac:dyDescent="0.2">
      <c r="A13" t="s">
        <v>63</v>
      </c>
      <c r="B13" s="11">
        <f>Swahili!B13</f>
        <v>2015</v>
      </c>
      <c r="C13" s="4">
        <f>African!C13+Congolese!C13+Eritrean!C13+Ethiopian!C13+Liberian!C13+Sudan!C13+Swahili!C13</f>
        <v>20</v>
      </c>
      <c r="D13" s="4">
        <f>African!D13+Congolese!D13+Eritrean!D13+Ethiopian!D13+Liberian!D13+Sudan!D13+Swahili!D13</f>
        <v>490</v>
      </c>
      <c r="E13" s="4">
        <f>African!E13+Congolese!E13+Eritrean!E13+Ethiopian!E13+Liberian!E13+Sudan!E13+Swahili!E13</f>
        <v>446</v>
      </c>
      <c r="F13" s="4">
        <f>African!F13+Congolese!F13+Eritrean!F13+Ethiopian!F13+Liberian!F13+Sudan!F13+Swahili!F13</f>
        <v>40</v>
      </c>
      <c r="G13" s="4">
        <f>African!G13+Congolese!G13+Eritrean!G13+Ethiopian!G13+Liberian!G13+Sudan!G13+Swahili!G13</f>
        <v>396</v>
      </c>
      <c r="H13" s="4">
        <f>African!H13+Congolese!H13+Eritrean!H13+Ethiopian!H13+Liberian!H13+Sudan!H13+Swahili!H13</f>
        <v>91</v>
      </c>
      <c r="I13" s="4">
        <f>African!I13+Congolese!I13+Eritrean!I13+Ethiopian!I13+Liberian!I13+Sudan!I13+Swahili!I13</f>
        <v>75</v>
      </c>
      <c r="J13" s="4">
        <f>African!J13+Congolese!J13+Eritrean!J13+Ethiopian!J13+Liberian!J13+Sudan!J13+Swahili!J13</f>
        <v>230</v>
      </c>
      <c r="K13" s="5">
        <f>African!K13+Congolese!K13+Eritrean!K13+Ethiopian!K13+Liberian!K13+Sudan!K13+Swahili!K13</f>
        <v>200626</v>
      </c>
      <c r="L13" s="5">
        <f>African!L13+Congolese!L13+Eritrean!L13+Ethiopian!L13+Liberian!L13+Sudan!L13+Swahili!L13</f>
        <v>10004</v>
      </c>
      <c r="M13" s="5">
        <f>African!M13+Congolese!M13+Eritrean!M13+Ethiopian!M13+Liberian!M13+Sudan!M13+Swahili!M13</f>
        <v>1075</v>
      </c>
      <c r="N13" s="5">
        <f>African!N13+Congolese!N13+Eritrean!N13+Ethiopian!N13+Liberian!N13+Sudan!N13+Swahili!N13</f>
        <v>3510</v>
      </c>
    </row>
    <row r="14" spans="1:14" x14ac:dyDescent="0.2">
      <c r="A14" t="s">
        <v>63</v>
      </c>
      <c r="B14" s="11">
        <f>Swahili!B14</f>
        <v>2016</v>
      </c>
      <c r="C14" s="4">
        <f>African!C14+Congolese!C14+Eritrean!C14+Ethiopian!C14+Liberian!C14+Sudan!C14+Swahili!C14</f>
        <v>21</v>
      </c>
      <c r="D14" s="4">
        <f>African!D14+Congolese!D14+Eritrean!D14+Ethiopian!D14+Liberian!D14+Sudan!D14+Swahili!D14</f>
        <v>494</v>
      </c>
      <c r="E14" s="4">
        <f>African!E14+Congolese!E14+Eritrean!E14+Ethiopian!E14+Liberian!E14+Sudan!E14+Swahili!E14</f>
        <v>543</v>
      </c>
      <c r="F14" s="4">
        <f>African!F14+Congolese!F14+Eritrean!F14+Ethiopian!F14+Liberian!F14+Sudan!F14+Swahili!F14</f>
        <v>83</v>
      </c>
      <c r="G14" s="4">
        <f>African!G14+Congolese!G14+Eritrean!G14+Ethiopian!G14+Liberian!G14+Sudan!G14+Swahili!G14</f>
        <v>487</v>
      </c>
      <c r="H14" s="4">
        <f>African!H14+Congolese!H14+Eritrean!H14+Ethiopian!H14+Liberian!H14+Sudan!H14+Swahili!H14</f>
        <v>84</v>
      </c>
      <c r="I14" s="4">
        <f>African!I14+Congolese!I14+Eritrean!I14+Ethiopian!I14+Liberian!I14+Sudan!I14+Swahili!I14</f>
        <v>99</v>
      </c>
      <c r="J14" s="4">
        <f>African!J14+Congolese!J14+Eritrean!J14+Ethiopian!J14+Liberian!J14+Sudan!J14+Swahili!J14</f>
        <v>304</v>
      </c>
      <c r="K14" s="5">
        <f>African!K14+Congolese!K14+Eritrean!K14+Ethiopian!K14+Liberian!K14+Sudan!K14+Swahili!K14</f>
        <v>193821</v>
      </c>
      <c r="L14" s="5">
        <f>African!L14+Congolese!L14+Eritrean!L14+Ethiopian!L14+Liberian!L14+Sudan!L14+Swahili!L14</f>
        <v>10669</v>
      </c>
      <c r="M14" s="5">
        <f>African!M14+Congolese!M14+Eritrean!M14+Ethiopian!M14+Liberian!M14+Sudan!M14+Swahili!M14</f>
        <v>1892</v>
      </c>
      <c r="N14" s="5">
        <f>African!N14+Congolese!N14+Eritrean!N14+Ethiopian!N14+Liberian!N14+Sudan!N14+Swahili!N14</f>
        <v>4804</v>
      </c>
    </row>
    <row r="15" spans="1:14" x14ac:dyDescent="0.2">
      <c r="A15" t="s">
        <v>63</v>
      </c>
      <c r="B15" s="11">
        <f>Swahili!B15</f>
        <v>2017</v>
      </c>
      <c r="C15" s="4">
        <f>African!C15+Congolese!C15+Eritrean!C15+Ethiopian!C15+Liberian!C15+Sudan!C15+Swahili!C15</f>
        <v>28</v>
      </c>
      <c r="D15" s="4">
        <f>African!D15+Congolese!D15+Eritrean!D15+Ethiopian!D15+Liberian!D15+Sudan!D15+Swahili!D15</f>
        <v>703</v>
      </c>
      <c r="E15" s="4">
        <f>African!E15+Congolese!E15+Eritrean!E15+Ethiopian!E15+Liberian!E15+Sudan!E15+Swahili!E15</f>
        <v>694</v>
      </c>
      <c r="F15" s="4">
        <f>African!F15+Congolese!F15+Eritrean!F15+Ethiopian!F15+Liberian!F15+Sudan!F15+Swahili!F15</f>
        <v>236</v>
      </c>
      <c r="G15" s="4">
        <f>African!G15+Congolese!G15+Eritrean!G15+Ethiopian!G15+Liberian!G15+Sudan!G15+Swahili!G15</f>
        <v>507</v>
      </c>
      <c r="H15" s="4">
        <f>African!H15+Congolese!H15+Eritrean!H15+Ethiopian!H15+Liberian!H15+Sudan!H15+Swahili!H15</f>
        <v>123</v>
      </c>
      <c r="I15" s="4">
        <f>African!I15+Congolese!I15+Eritrean!I15+Ethiopian!I15+Liberian!I15+Sudan!I15+Swahili!I15</f>
        <v>116</v>
      </c>
      <c r="J15" s="4">
        <f>African!J15+Congolese!J15+Eritrean!J15+Ethiopian!J15+Liberian!J15+Sudan!J15+Swahili!J15</f>
        <v>268</v>
      </c>
      <c r="K15" s="5">
        <f>African!K15+Congolese!K15+Eritrean!K15+Ethiopian!K15+Liberian!K15+Sudan!K15+Swahili!K15</f>
        <v>228674</v>
      </c>
      <c r="L15" s="5">
        <f>African!L15+Congolese!L15+Eritrean!L15+Ethiopian!L15+Liberian!L15+Sudan!L15+Swahili!L15</f>
        <v>9964</v>
      </c>
      <c r="M15" s="5">
        <f>African!M15+Congolese!M15+Eritrean!M15+Ethiopian!M15+Liberian!M15+Sudan!M15+Swahili!M15</f>
        <v>2464</v>
      </c>
      <c r="N15" s="5">
        <f>African!N15+Congolese!N15+Eritrean!N15+Ethiopian!N15+Liberian!N15+Sudan!N15+Swahili!N15</f>
        <v>8266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825</v>
      </c>
      <c r="K17" s="8">
        <f>SUM(K5:K15)</f>
        <v>1799511</v>
      </c>
      <c r="L17" s="8">
        <f>SUM(L5:L15)</f>
        <v>86020</v>
      </c>
      <c r="M17" s="8">
        <f>SUM(M5:M15)</f>
        <v>19927</v>
      </c>
      <c r="N17" s="8">
        <f>SUM(N5:N15)</f>
        <v>64192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11</v>
      </c>
      <c r="D20" s="4"/>
      <c r="E20" s="4"/>
      <c r="F20" s="9">
        <f t="shared" ref="F20:F30" si="1">IF(C5=0,"",IF(C5="","",(F5/C5)))</f>
        <v>1.8181818181818181</v>
      </c>
      <c r="G20" s="28">
        <f t="shared" ref="G20:G30" si="2">IF(E5=0,"",IF(E5="","",(G5/E5)))</f>
        <v>0.8</v>
      </c>
      <c r="H20" s="28">
        <f t="shared" ref="H20:H30" si="3">IF(G5=0,"",IF(G5="","",(H5/G5)))</f>
        <v>0.16666666666666666</v>
      </c>
      <c r="I20" s="28">
        <f t="shared" ref="I20:I30" si="4">IF(G5=0,"",IF(G5="","",(I5/G5)))</f>
        <v>0.25793650793650796</v>
      </c>
      <c r="J20" s="28">
        <f t="shared" ref="J20:J30" si="5">IF(G5=0,"",IF(G5="","",(J5/G5)))</f>
        <v>0.57539682539682535</v>
      </c>
      <c r="K20" s="5"/>
      <c r="L20" s="10">
        <f t="shared" ref="L20:L30" si="6">IF(K5=0,"",IF(K5="","",(L5/K5)))</f>
        <v>3.5697831883734245E-2</v>
      </c>
      <c r="M20" s="10">
        <f t="shared" ref="M20:M30" si="7">IF(K5=0,"",IF(K5="","",(M5/K5)))</f>
        <v>1.6969383908752043E-2</v>
      </c>
      <c r="N20" s="10">
        <f t="shared" ref="N20:N30" si="8">IF(K5=0,"",IF(K5="","",(N5/K5)))</f>
        <v>3.4867162741347775E-2</v>
      </c>
    </row>
    <row r="21" spans="2:14" x14ac:dyDescent="0.2">
      <c r="B21" s="11">
        <f t="shared" si="0"/>
        <v>2008</v>
      </c>
      <c r="C21" s="4">
        <f t="shared" si="0"/>
        <v>11</v>
      </c>
      <c r="D21" s="10">
        <f t="shared" ref="D21:E30" si="9">IF(D5=0,"",IF(D5="","",((D6-D5)/D5)))</f>
        <v>-0.11470588235294117</v>
      </c>
      <c r="E21" s="10">
        <f t="shared" si="9"/>
        <v>-0.19047619047619047</v>
      </c>
      <c r="F21" s="9">
        <f t="shared" si="1"/>
        <v>3.2727272727272729</v>
      </c>
      <c r="G21" s="28">
        <f t="shared" si="2"/>
        <v>0.58431372549019611</v>
      </c>
      <c r="H21" s="28">
        <f t="shared" si="3"/>
        <v>0.25503355704697989</v>
      </c>
      <c r="I21" s="28">
        <f t="shared" si="4"/>
        <v>0.32214765100671139</v>
      </c>
      <c r="J21" s="28">
        <f t="shared" si="5"/>
        <v>0.42281879194630873</v>
      </c>
      <c r="K21" s="28">
        <f t="shared" ref="K21:K30" si="10">IF(K5=0,"",IF(K5="","",(K6-K5)/K5))</f>
        <v>-0.12074020299040891</v>
      </c>
      <c r="L21" s="10">
        <f t="shared" si="6"/>
        <v>4.5379125284810376E-2</v>
      </c>
      <c r="M21" s="10">
        <f t="shared" si="7"/>
        <v>1.9188478973650575E-2</v>
      </c>
      <c r="N21" s="10">
        <f t="shared" si="8"/>
        <v>3.4582132564841501E-2</v>
      </c>
    </row>
    <row r="22" spans="2:14" x14ac:dyDescent="0.2">
      <c r="B22" s="11">
        <f t="shared" si="0"/>
        <v>2009</v>
      </c>
      <c r="C22" s="4">
        <f t="shared" si="0"/>
        <v>12</v>
      </c>
      <c r="D22" s="10">
        <f t="shared" si="9"/>
        <v>0.25249169435215946</v>
      </c>
      <c r="E22" s="10">
        <f t="shared" si="9"/>
        <v>0.16862745098039217</v>
      </c>
      <c r="F22" s="9">
        <f t="shared" si="1"/>
        <v>7.583333333333333</v>
      </c>
      <c r="G22" s="28">
        <f t="shared" si="2"/>
        <v>0.56040268456375841</v>
      </c>
      <c r="H22" s="28">
        <f t="shared" si="3"/>
        <v>0.30538922155688625</v>
      </c>
      <c r="I22" s="28">
        <f t="shared" si="4"/>
        <v>0.32934131736526945</v>
      </c>
      <c r="J22" s="28">
        <f t="shared" si="5"/>
        <v>0.3652694610778443</v>
      </c>
      <c r="K22" s="28">
        <f t="shared" si="10"/>
        <v>1.2773795063551417E-2</v>
      </c>
      <c r="L22" s="10">
        <f t="shared" si="6"/>
        <v>2.7890569883201381E-2</v>
      </c>
      <c r="M22" s="10">
        <f t="shared" si="7"/>
        <v>1.1405502861174257E-2</v>
      </c>
      <c r="N22" s="10">
        <f t="shared" si="8"/>
        <v>3.262522536646547E-2</v>
      </c>
    </row>
    <row r="23" spans="2:14" x14ac:dyDescent="0.2">
      <c r="B23" s="11">
        <f t="shared" si="0"/>
        <v>2010</v>
      </c>
      <c r="C23" s="4">
        <f t="shared" si="0"/>
        <v>14</v>
      </c>
      <c r="D23" s="10">
        <f t="shared" si="9"/>
        <v>0.16180371352785147</v>
      </c>
      <c r="E23" s="10">
        <f t="shared" si="9"/>
        <v>0.24161073825503357</v>
      </c>
      <c r="F23" s="9">
        <f t="shared" si="1"/>
        <v>1.7857142857142858</v>
      </c>
      <c r="G23" s="28">
        <f t="shared" si="2"/>
        <v>0.69729729729729728</v>
      </c>
      <c r="H23" s="28">
        <f t="shared" si="3"/>
        <v>0.22093023255813954</v>
      </c>
      <c r="I23" s="28">
        <f t="shared" si="4"/>
        <v>0.22868217054263565</v>
      </c>
      <c r="J23" s="28">
        <f t="shared" si="5"/>
        <v>0.55038759689922478</v>
      </c>
      <c r="K23" s="28">
        <f t="shared" si="10"/>
        <v>6.4529278043427132E-2</v>
      </c>
      <c r="L23" s="10">
        <f t="shared" si="6"/>
        <v>2.8070278788235814E-2</v>
      </c>
      <c r="M23" s="10">
        <f t="shared" si="7"/>
        <v>8.3724834685792553E-3</v>
      </c>
      <c r="N23" s="10">
        <f t="shared" si="8"/>
        <v>3.9432408948321819E-2</v>
      </c>
    </row>
    <row r="24" spans="2:14" x14ac:dyDescent="0.2">
      <c r="B24" s="11">
        <f t="shared" si="0"/>
        <v>2011</v>
      </c>
      <c r="C24" s="4">
        <f t="shared" si="0"/>
        <v>14</v>
      </c>
      <c r="D24" s="10">
        <f t="shared" si="9"/>
        <v>0.1004566210045662</v>
      </c>
      <c r="E24" s="10">
        <f t="shared" si="9"/>
        <v>0.11351351351351352</v>
      </c>
      <c r="F24" s="9">
        <f t="shared" si="1"/>
        <v>5.7142857142857144</v>
      </c>
      <c r="G24" s="28">
        <f t="shared" si="2"/>
        <v>0.81796116504854366</v>
      </c>
      <c r="H24" s="28">
        <f t="shared" si="3"/>
        <v>0.27002967359050445</v>
      </c>
      <c r="I24" s="28">
        <f t="shared" si="4"/>
        <v>0.29970326409495551</v>
      </c>
      <c r="J24" s="28">
        <f t="shared" si="5"/>
        <v>0.43026706231454004</v>
      </c>
      <c r="K24" s="28">
        <f t="shared" si="10"/>
        <v>0.17927571022518077</v>
      </c>
      <c r="L24" s="10">
        <f t="shared" si="6"/>
        <v>4.1855034093463549E-2</v>
      </c>
      <c r="M24" s="10">
        <f t="shared" si="7"/>
        <v>1.4805055323825462E-2</v>
      </c>
      <c r="N24" s="10">
        <f t="shared" si="8"/>
        <v>3.7902440242775434E-2</v>
      </c>
    </row>
    <row r="25" spans="2:14" x14ac:dyDescent="0.2">
      <c r="B25" s="11">
        <f t="shared" si="0"/>
        <v>2012</v>
      </c>
      <c r="C25" s="4">
        <f t="shared" si="0"/>
        <v>14</v>
      </c>
      <c r="D25" s="10">
        <f t="shared" si="9"/>
        <v>-0.14522821576763487</v>
      </c>
      <c r="E25" s="10">
        <f t="shared" si="9"/>
        <v>-0.10922330097087378</v>
      </c>
      <c r="F25" s="9">
        <f t="shared" si="1"/>
        <v>3.0714285714285716</v>
      </c>
      <c r="G25" s="28">
        <f t="shared" si="2"/>
        <v>1.0217983651226159</v>
      </c>
      <c r="H25" s="28">
        <f t="shared" si="3"/>
        <v>0.29066666666666668</v>
      </c>
      <c r="I25" s="28">
        <f t="shared" si="4"/>
        <v>0.184</v>
      </c>
      <c r="J25" s="28">
        <f t="shared" si="5"/>
        <v>0.52533333333333332</v>
      </c>
      <c r="K25" s="28">
        <f t="shared" si="10"/>
        <v>-0.12439118815096036</v>
      </c>
      <c r="L25" s="10">
        <f t="shared" si="6"/>
        <v>3.7539132977244039E-2</v>
      </c>
      <c r="M25" s="10">
        <f t="shared" si="7"/>
        <v>1.2044756002766941E-2</v>
      </c>
      <c r="N25" s="10">
        <f t="shared" si="8"/>
        <v>8.4363211079178754E-2</v>
      </c>
    </row>
    <row r="26" spans="2:14" x14ac:dyDescent="0.2">
      <c r="B26" s="11">
        <f t="shared" si="0"/>
        <v>2013</v>
      </c>
      <c r="C26" s="4">
        <f t="shared" si="0"/>
        <v>16</v>
      </c>
      <c r="D26" s="10">
        <f t="shared" si="9"/>
        <v>0.26941747572815533</v>
      </c>
      <c r="E26" s="10">
        <f t="shared" si="9"/>
        <v>-7.3569482288828342E-2</v>
      </c>
      <c r="F26" s="9">
        <f t="shared" si="1"/>
        <v>6.25</v>
      </c>
      <c r="G26" s="28">
        <f t="shared" si="2"/>
        <v>1.0941176470588236</v>
      </c>
      <c r="H26" s="28">
        <f t="shared" si="3"/>
        <v>0.27419354838709675</v>
      </c>
      <c r="I26" s="28">
        <f t="shared" si="4"/>
        <v>0.17473118279569894</v>
      </c>
      <c r="J26" s="28">
        <f t="shared" si="5"/>
        <v>0.55107526881720426</v>
      </c>
      <c r="K26" s="28">
        <f t="shared" si="10"/>
        <v>5.3634464118892937E-2</v>
      </c>
      <c r="L26" s="10">
        <f t="shared" si="6"/>
        <v>6.7899396269323439E-2</v>
      </c>
      <c r="M26" s="10">
        <f t="shared" si="7"/>
        <v>7.9594986057340885E-3</v>
      </c>
      <c r="N26" s="10">
        <f t="shared" si="8"/>
        <v>3.0057936486449902E-2</v>
      </c>
    </row>
    <row r="27" spans="2:14" x14ac:dyDescent="0.2">
      <c r="B27" s="11">
        <f t="shared" si="0"/>
        <v>2014</v>
      </c>
      <c r="C27" s="4">
        <f t="shared" si="0"/>
        <v>19</v>
      </c>
      <c r="D27" s="10">
        <f t="shared" si="9"/>
        <v>0.15678776290630975</v>
      </c>
      <c r="E27" s="10">
        <f t="shared" si="9"/>
        <v>0.72352941176470587</v>
      </c>
      <c r="F27" s="9">
        <f t="shared" si="1"/>
        <v>3.736842105263158</v>
      </c>
      <c r="G27" s="28">
        <f t="shared" si="2"/>
        <v>0.78668941979522189</v>
      </c>
      <c r="H27" s="28">
        <f t="shared" si="3"/>
        <v>0.2559652928416486</v>
      </c>
      <c r="I27" s="28">
        <f t="shared" si="4"/>
        <v>0.19956616052060738</v>
      </c>
      <c r="J27" s="28">
        <f t="shared" si="5"/>
        <v>0.54446854663774402</v>
      </c>
      <c r="K27" s="28">
        <f t="shared" si="10"/>
        <v>0.32439017787042801</v>
      </c>
      <c r="L27" s="10">
        <f t="shared" si="6"/>
        <v>7.7597661440340152E-2</v>
      </c>
      <c r="M27" s="10">
        <f t="shared" si="7"/>
        <v>9.3010895562051551E-3</v>
      </c>
      <c r="N27" s="10">
        <f t="shared" si="8"/>
        <v>3.2722459576033855E-2</v>
      </c>
    </row>
    <row r="28" spans="2:14" x14ac:dyDescent="0.2">
      <c r="B28" s="11">
        <f t="shared" si="0"/>
        <v>2015</v>
      </c>
      <c r="C28" s="4">
        <f t="shared" si="0"/>
        <v>20</v>
      </c>
      <c r="D28" s="10">
        <f t="shared" si="9"/>
        <v>-0.19008264462809918</v>
      </c>
      <c r="E28" s="10">
        <f t="shared" si="9"/>
        <v>-0.23890784982935154</v>
      </c>
      <c r="F28" s="9">
        <f t="shared" si="1"/>
        <v>2</v>
      </c>
      <c r="G28" s="28">
        <f t="shared" si="2"/>
        <v>0.88789237668161436</v>
      </c>
      <c r="H28" s="28">
        <f t="shared" si="3"/>
        <v>0.22979797979797981</v>
      </c>
      <c r="I28" s="28">
        <f t="shared" si="4"/>
        <v>0.18939393939393939</v>
      </c>
      <c r="J28" s="28">
        <f t="shared" si="5"/>
        <v>0.58080808080808077</v>
      </c>
      <c r="K28" s="28">
        <f t="shared" si="10"/>
        <v>2.5296919397371165E-2</v>
      </c>
      <c r="L28" s="10">
        <f t="shared" si="6"/>
        <v>4.9863925911895764E-2</v>
      </c>
      <c r="M28" s="10">
        <f t="shared" si="7"/>
        <v>5.3582287440311826E-3</v>
      </c>
      <c r="N28" s="10">
        <f t="shared" si="8"/>
        <v>1.7495239899115767E-2</v>
      </c>
    </row>
    <row r="29" spans="2:14" x14ac:dyDescent="0.2">
      <c r="B29" s="11">
        <f t="shared" si="0"/>
        <v>2016</v>
      </c>
      <c r="C29" s="4">
        <f t="shared" si="0"/>
        <v>21</v>
      </c>
      <c r="D29" s="10">
        <f t="shared" si="9"/>
        <v>8.1632653061224497E-3</v>
      </c>
      <c r="E29" s="10">
        <f t="shared" si="9"/>
        <v>0.21748878923766815</v>
      </c>
      <c r="F29" s="9">
        <f t="shared" si="1"/>
        <v>3.9523809523809526</v>
      </c>
      <c r="G29" s="28">
        <f t="shared" si="2"/>
        <v>0.89686924493554332</v>
      </c>
      <c r="H29" s="28">
        <f t="shared" si="3"/>
        <v>0.17248459958932238</v>
      </c>
      <c r="I29" s="28">
        <f t="shared" si="4"/>
        <v>0.20328542094455851</v>
      </c>
      <c r="J29" s="28">
        <f t="shared" si="5"/>
        <v>0.62422997946611913</v>
      </c>
      <c r="K29" s="28">
        <f t="shared" si="10"/>
        <v>-3.3918834049425299E-2</v>
      </c>
      <c r="L29" s="10">
        <f t="shared" si="6"/>
        <v>5.5045634889924207E-2</v>
      </c>
      <c r="M29" s="10">
        <f t="shared" si="7"/>
        <v>9.7615841420692281E-3</v>
      </c>
      <c r="N29" s="10">
        <f t="shared" si="8"/>
        <v>2.4785755929440049E-2</v>
      </c>
    </row>
    <row r="30" spans="2:14" x14ac:dyDescent="0.2">
      <c r="B30" s="11">
        <f t="shared" si="0"/>
        <v>2017</v>
      </c>
      <c r="C30" s="4">
        <f t="shared" si="0"/>
        <v>28</v>
      </c>
      <c r="D30" s="10">
        <f t="shared" si="9"/>
        <v>0.42307692307692307</v>
      </c>
      <c r="E30" s="10">
        <f t="shared" si="9"/>
        <v>0.27808471454880296</v>
      </c>
      <c r="F30" s="9">
        <f t="shared" si="1"/>
        <v>8.4285714285714288</v>
      </c>
      <c r="G30" s="28">
        <f t="shared" si="2"/>
        <v>0.7305475504322767</v>
      </c>
      <c r="H30" s="28">
        <f t="shared" si="3"/>
        <v>0.24260355029585798</v>
      </c>
      <c r="I30" s="28">
        <f t="shared" si="4"/>
        <v>0.22879684418145957</v>
      </c>
      <c r="J30" s="28">
        <f t="shared" si="5"/>
        <v>0.52859960552268248</v>
      </c>
      <c r="K30" s="28">
        <f t="shared" si="10"/>
        <v>0.17982055608009451</v>
      </c>
      <c r="L30" s="10">
        <f t="shared" si="6"/>
        <v>4.3572946640195211E-2</v>
      </c>
      <c r="M30" s="10">
        <f t="shared" si="7"/>
        <v>1.0775164644865616E-2</v>
      </c>
      <c r="N30" s="10">
        <f t="shared" si="8"/>
        <v>3.614752879645259E-2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14" x14ac:dyDescent="0.2">
      <c r="B33" s="38" t="s">
        <v>26</v>
      </c>
      <c r="C33" s="38"/>
      <c r="D33" s="38"/>
      <c r="E33" s="38"/>
      <c r="F33" s="38"/>
    </row>
    <row r="35" spans="2:14" x14ac:dyDescent="0.2">
      <c r="B35" s="38" t="s">
        <v>110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5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2.140625" bestFit="1" customWidth="1"/>
    <col min="12" max="12" width="10.140625" bestFit="1" customWidth="1"/>
    <col min="13" max="13" width="10" bestFit="1" customWidth="1"/>
    <col min="14" max="14" width="10.140625" bestFit="1" customWidth="1"/>
  </cols>
  <sheetData>
    <row r="1" spans="1:14" ht="23.25" x14ac:dyDescent="0.35">
      <c r="B1" s="36" t="s">
        <v>115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63</v>
      </c>
      <c r="B5" s="11">
        <f>'West Indian'!B5</f>
        <v>2007</v>
      </c>
      <c r="C5" s="4">
        <f>Black!C5+'West Indian'!C5</f>
        <v>147</v>
      </c>
      <c r="D5" s="4">
        <f>Black!D5+'West Indian'!D5</f>
        <v>16855</v>
      </c>
      <c r="E5" s="4">
        <f>Black!E5+'West Indian'!E5</f>
        <v>10948</v>
      </c>
      <c r="F5" s="4">
        <f>Black!F5+'West Indian'!F5</f>
        <v>1301</v>
      </c>
      <c r="G5" s="4">
        <f>Black!G5+'West Indian'!G5</f>
        <v>7935</v>
      </c>
      <c r="H5" s="4">
        <f>Black!H5+'West Indian'!H5</f>
        <v>3474</v>
      </c>
      <c r="I5" s="4">
        <f>Black!I5+'West Indian'!I5</f>
        <v>1688</v>
      </c>
      <c r="J5" s="4">
        <f>Black!J5+'West Indian'!J5</f>
        <v>2773</v>
      </c>
      <c r="K5" s="5">
        <f>Black!K5+'West Indian'!K5</f>
        <v>10716550</v>
      </c>
      <c r="L5" s="5">
        <f>Black!L5+'West Indian'!L5</f>
        <v>315876</v>
      </c>
      <c r="M5" s="5">
        <f>Black!M5+'West Indian'!M5</f>
        <v>146597</v>
      </c>
      <c r="N5" s="5">
        <f>Black!N5+'West Indian'!N5</f>
        <v>555976</v>
      </c>
    </row>
    <row r="6" spans="1:14" x14ac:dyDescent="0.2">
      <c r="A6" t="s">
        <v>63</v>
      </c>
      <c r="B6" s="11">
        <f>'West Indian'!B6</f>
        <v>2008</v>
      </c>
      <c r="C6" s="4">
        <f>Black!C6+'West Indian'!C6</f>
        <v>141</v>
      </c>
      <c r="D6" s="4">
        <f>Black!D6+'West Indian'!D6</f>
        <v>16803</v>
      </c>
      <c r="E6" s="4">
        <f>Black!E6+'West Indian'!E6</f>
        <v>10493</v>
      </c>
      <c r="F6" s="4">
        <f>Black!F6+'West Indian'!F6</f>
        <v>1069</v>
      </c>
      <c r="G6" s="4">
        <f>Black!G6+'West Indian'!G6</f>
        <v>7278</v>
      </c>
      <c r="H6" s="4">
        <f>Black!H6+'West Indian'!H6</f>
        <v>3164</v>
      </c>
      <c r="I6" s="4">
        <f>Black!I6+'West Indian'!I6</f>
        <v>1609</v>
      </c>
      <c r="J6" s="4">
        <f>Black!J6+'West Indian'!J6</f>
        <v>2505</v>
      </c>
      <c r="K6" s="5">
        <f>Black!K6+'West Indian'!K6</f>
        <v>10530170</v>
      </c>
      <c r="L6" s="5">
        <f>Black!L6+'West Indian'!L6</f>
        <v>335387</v>
      </c>
      <c r="M6" s="5">
        <f>Black!M6+'West Indian'!M6</f>
        <v>128248</v>
      </c>
      <c r="N6" s="5">
        <f>Black!N6+'West Indian'!N6</f>
        <v>524640</v>
      </c>
    </row>
    <row r="7" spans="1:14" x14ac:dyDescent="0.2">
      <c r="A7" t="s">
        <v>63</v>
      </c>
      <c r="B7" s="11">
        <f>'West Indian'!B7</f>
        <v>2009</v>
      </c>
      <c r="C7" s="4">
        <f>Black!C7+'West Indian'!C7</f>
        <v>139</v>
      </c>
      <c r="D7" s="4">
        <f>Black!D7+'West Indian'!D7</f>
        <v>17206</v>
      </c>
      <c r="E7" s="4">
        <f>Black!E7+'West Indian'!E7</f>
        <v>10564</v>
      </c>
      <c r="F7" s="4">
        <f>Black!F7+'West Indian'!F7</f>
        <v>1197</v>
      </c>
      <c r="G7" s="4">
        <f>Black!G7+'West Indian'!G7</f>
        <v>7231</v>
      </c>
      <c r="H7" s="4">
        <f>Black!H7+'West Indian'!H7</f>
        <v>3166</v>
      </c>
      <c r="I7" s="4">
        <f>Black!I7+'West Indian'!I7</f>
        <v>1629</v>
      </c>
      <c r="J7" s="4">
        <f>Black!J7+'West Indian'!J7</f>
        <v>2436</v>
      </c>
      <c r="K7" s="5">
        <f>Black!K7+'West Indian'!K7</f>
        <v>10629400</v>
      </c>
      <c r="L7" s="5">
        <f>Black!L7+'West Indian'!L7</f>
        <v>291407</v>
      </c>
      <c r="M7" s="5">
        <f>Black!M7+'West Indian'!M7</f>
        <v>140049</v>
      </c>
      <c r="N7" s="5">
        <f>Black!N7+'West Indian'!N7</f>
        <v>645829</v>
      </c>
    </row>
    <row r="8" spans="1:14" x14ac:dyDescent="0.2">
      <c r="A8" t="s">
        <v>63</v>
      </c>
      <c r="B8" s="11">
        <f>'West Indian'!B8</f>
        <v>2010</v>
      </c>
      <c r="C8" s="4">
        <f>Black!C8+'West Indian'!C8</f>
        <v>141</v>
      </c>
      <c r="D8" s="4">
        <f>Black!D8+'West Indian'!D8</f>
        <v>17768</v>
      </c>
      <c r="E8" s="4">
        <f>Black!E8+'West Indian'!E8</f>
        <v>10565</v>
      </c>
      <c r="F8" s="4">
        <f>Black!F8+'West Indian'!F8</f>
        <v>1486</v>
      </c>
      <c r="G8" s="4">
        <f>Black!G8+'West Indian'!G8</f>
        <v>7981</v>
      </c>
      <c r="H8" s="4">
        <f>Black!H8+'West Indian'!H8</f>
        <v>2915</v>
      </c>
      <c r="I8" s="4">
        <f>Black!I8+'West Indian'!I8</f>
        <v>1788</v>
      </c>
      <c r="J8" s="4">
        <f>Black!J8+'West Indian'!J8</f>
        <v>3278</v>
      </c>
      <c r="K8" s="5">
        <f>Black!K8+'West Indian'!K8</f>
        <v>10623114</v>
      </c>
      <c r="L8" s="5">
        <f>Black!L8+'West Indian'!L8</f>
        <v>251573</v>
      </c>
      <c r="M8" s="5">
        <f>Black!M8+'West Indian'!M8</f>
        <v>128157</v>
      </c>
      <c r="N8" s="5">
        <f>Black!N8+'West Indian'!N8</f>
        <v>507511</v>
      </c>
    </row>
    <row r="9" spans="1:14" x14ac:dyDescent="0.2">
      <c r="A9" t="s">
        <v>63</v>
      </c>
      <c r="B9" s="11">
        <f>'West Indian'!B9</f>
        <v>2011</v>
      </c>
      <c r="C9" s="4">
        <f>Black!C9+'West Indian'!C9</f>
        <v>142</v>
      </c>
      <c r="D9" s="4">
        <f>Black!D9+'West Indian'!D9</f>
        <v>18028</v>
      </c>
      <c r="E9" s="4">
        <f>Black!E9+'West Indian'!E9</f>
        <v>10371</v>
      </c>
      <c r="F9" s="4">
        <f>Black!F9+'West Indian'!F9</f>
        <v>1083</v>
      </c>
      <c r="G9" s="4">
        <f>Black!G9+'West Indian'!G9</f>
        <v>8112</v>
      </c>
      <c r="H9" s="4">
        <f>Black!H9+'West Indian'!H9</f>
        <v>2754</v>
      </c>
      <c r="I9" s="4">
        <f>Black!I9+'West Indian'!I9</f>
        <v>1806</v>
      </c>
      <c r="J9" s="4">
        <f>Black!J9+'West Indian'!J9</f>
        <v>3552</v>
      </c>
      <c r="K9" s="5">
        <f>Black!K9+'West Indian'!K9</f>
        <v>9506982</v>
      </c>
      <c r="L9" s="5">
        <f>Black!L9+'West Indian'!L9</f>
        <v>260160</v>
      </c>
      <c r="M9" s="5">
        <f>Black!M9+'West Indian'!M9</f>
        <v>93841</v>
      </c>
      <c r="N9" s="5">
        <f>Black!N9+'West Indian'!N9</f>
        <v>500920</v>
      </c>
    </row>
    <row r="10" spans="1:14" x14ac:dyDescent="0.2">
      <c r="A10" t="s">
        <v>63</v>
      </c>
      <c r="B10" s="11">
        <f>'West Indian'!B10</f>
        <v>2012</v>
      </c>
      <c r="C10" s="4">
        <f>Black!C10+'West Indian'!C10</f>
        <v>135</v>
      </c>
      <c r="D10" s="4">
        <f>Black!D10+'West Indian'!D10</f>
        <v>17845</v>
      </c>
      <c r="E10" s="4">
        <f>Black!E10+'West Indian'!E10</f>
        <v>10130</v>
      </c>
      <c r="F10" s="4">
        <f>Black!F10+'West Indian'!F10</f>
        <v>1022</v>
      </c>
      <c r="G10" s="4">
        <f>Black!G10+'West Indian'!G10</f>
        <v>7725</v>
      </c>
      <c r="H10" s="4">
        <f>Black!H10+'West Indian'!H10</f>
        <v>2932</v>
      </c>
      <c r="I10" s="4">
        <f>Black!I10+'West Indian'!I10</f>
        <v>1486</v>
      </c>
      <c r="J10" s="4">
        <f>Black!J10+'West Indian'!J10</f>
        <v>3307</v>
      </c>
      <c r="K10" s="5">
        <f>Black!K10+'West Indian'!K10</f>
        <v>10285522</v>
      </c>
      <c r="L10" s="5">
        <f>Black!L10+'West Indian'!L10</f>
        <v>287697</v>
      </c>
      <c r="M10" s="5">
        <f>Black!M10+'West Indian'!M10</f>
        <v>130262</v>
      </c>
      <c r="N10" s="5">
        <f>Black!N10+'West Indian'!N10</f>
        <v>494967</v>
      </c>
    </row>
    <row r="11" spans="1:14" x14ac:dyDescent="0.2">
      <c r="A11" t="s">
        <v>63</v>
      </c>
      <c r="B11" s="11">
        <f>'West Indian'!B11</f>
        <v>2013</v>
      </c>
      <c r="C11" s="4">
        <f>Black!C11+'West Indian'!C11</f>
        <v>133</v>
      </c>
      <c r="D11" s="4">
        <f>Black!D11+'West Indian'!D11</f>
        <v>17942</v>
      </c>
      <c r="E11" s="4">
        <f>Black!E11+'West Indian'!E11</f>
        <v>9979</v>
      </c>
      <c r="F11" s="4">
        <f>Black!F11+'West Indian'!F11</f>
        <v>1024</v>
      </c>
      <c r="G11" s="4">
        <f>Black!G11+'West Indian'!G11</f>
        <v>7695</v>
      </c>
      <c r="H11" s="4">
        <f>Black!H11+'West Indian'!H11</f>
        <v>2678</v>
      </c>
      <c r="I11" s="4">
        <f>Black!I11+'West Indian'!I11</f>
        <v>1426</v>
      </c>
      <c r="J11" s="4">
        <f>Black!J11+'West Indian'!J11</f>
        <v>3591</v>
      </c>
      <c r="K11" s="5">
        <f>Black!K11+'West Indian'!K11</f>
        <v>10369022</v>
      </c>
      <c r="L11" s="5">
        <f>Black!L11+'West Indian'!L11</f>
        <v>323571</v>
      </c>
      <c r="M11" s="5">
        <f>Black!M11+'West Indian'!M11</f>
        <v>125199</v>
      </c>
      <c r="N11" s="5">
        <f>Black!N11+'West Indian'!N11</f>
        <v>459685</v>
      </c>
    </row>
    <row r="12" spans="1:14" x14ac:dyDescent="0.2">
      <c r="A12" t="s">
        <v>63</v>
      </c>
      <c r="B12" s="11">
        <f>'West Indian'!B12</f>
        <v>2014</v>
      </c>
      <c r="C12" s="4">
        <f>Black!C12+'West Indian'!C12</f>
        <v>131</v>
      </c>
      <c r="D12" s="4">
        <f>Black!D12+'West Indian'!D12</f>
        <v>18093</v>
      </c>
      <c r="E12" s="4">
        <f>Black!E12+'West Indian'!E12</f>
        <v>9501</v>
      </c>
      <c r="F12" s="4">
        <f>Black!F12+'West Indian'!F12</f>
        <v>995</v>
      </c>
      <c r="G12" s="4">
        <f>Black!G12+'West Indian'!G12</f>
        <v>7307</v>
      </c>
      <c r="H12" s="4">
        <f>Black!H12+'West Indian'!H12</f>
        <v>2493</v>
      </c>
      <c r="I12" s="4">
        <f>Black!I12+'West Indian'!I12</f>
        <v>1481</v>
      </c>
      <c r="J12" s="4">
        <f>Black!J12+'West Indian'!J12</f>
        <v>3333</v>
      </c>
      <c r="K12" s="5">
        <f>Black!K12+'West Indian'!K12</f>
        <v>9717233</v>
      </c>
      <c r="L12" s="5">
        <f>Black!L12+'West Indian'!L12</f>
        <v>362712</v>
      </c>
      <c r="M12" s="5">
        <f>Black!M12+'West Indian'!M12</f>
        <v>99176</v>
      </c>
      <c r="N12" s="5">
        <f>Black!N12+'West Indian'!N12</f>
        <v>437124</v>
      </c>
    </row>
    <row r="13" spans="1:14" x14ac:dyDescent="0.2">
      <c r="A13" t="s">
        <v>63</v>
      </c>
      <c r="B13" s="11">
        <f>'West Indian'!B13</f>
        <v>2015</v>
      </c>
      <c r="C13" s="4">
        <f>Black!C13+'West Indian'!C13</f>
        <v>123</v>
      </c>
      <c r="D13" s="4">
        <f>Black!D13+'West Indian'!D13</f>
        <v>17648</v>
      </c>
      <c r="E13" s="4">
        <f>Black!E13+'West Indian'!E13</f>
        <v>9478</v>
      </c>
      <c r="F13" s="4">
        <f>Black!F13+'West Indian'!F13</f>
        <v>819</v>
      </c>
      <c r="G13" s="4">
        <f>Black!G13+'West Indian'!G13</f>
        <v>8577</v>
      </c>
      <c r="H13" s="4">
        <f>Black!H13+'West Indian'!H13</f>
        <v>2773</v>
      </c>
      <c r="I13" s="4">
        <f>Black!I13+'West Indian'!I13</f>
        <v>1664</v>
      </c>
      <c r="J13" s="4">
        <f>Black!J13+'West Indian'!J13</f>
        <v>4140</v>
      </c>
      <c r="K13" s="5">
        <f>Black!K13+'West Indian'!K13</f>
        <v>9752510</v>
      </c>
      <c r="L13" s="5">
        <f>Black!L13+'West Indian'!L13</f>
        <v>278008</v>
      </c>
      <c r="M13" s="5">
        <f>Black!M13+'West Indian'!M13</f>
        <v>116045</v>
      </c>
      <c r="N13" s="5">
        <f>Black!N13+'West Indian'!N13</f>
        <v>422015</v>
      </c>
    </row>
    <row r="14" spans="1:14" x14ac:dyDescent="0.2">
      <c r="A14" t="s">
        <v>63</v>
      </c>
      <c r="B14" s="11">
        <f>'West Indian'!B14</f>
        <v>2016</v>
      </c>
      <c r="C14" s="4">
        <f>Black!C14+'West Indian'!C14</f>
        <v>124</v>
      </c>
      <c r="D14" s="4">
        <f>Black!D14+'West Indian'!D14</f>
        <v>18110</v>
      </c>
      <c r="E14" s="4">
        <f>Black!E14+'West Indian'!E14</f>
        <v>10125</v>
      </c>
      <c r="F14" s="4">
        <f>Black!F14+'West Indian'!F14</f>
        <v>975</v>
      </c>
      <c r="G14" s="4">
        <f>Black!G14+'West Indian'!G14</f>
        <v>7745</v>
      </c>
      <c r="H14" s="4">
        <f>Black!H14+'West Indian'!H14</f>
        <v>2485</v>
      </c>
      <c r="I14" s="4">
        <f>Black!I14+'West Indian'!I14</f>
        <v>1423</v>
      </c>
      <c r="J14" s="4">
        <f>Black!J14+'West Indian'!J14</f>
        <v>3837</v>
      </c>
      <c r="K14" s="5">
        <f>Black!K14+'West Indian'!K14</f>
        <v>10079316</v>
      </c>
      <c r="L14" s="5">
        <f>Black!L14+'West Indian'!L14</f>
        <v>264764</v>
      </c>
      <c r="M14" s="5">
        <f>Black!M14+'West Indian'!M14</f>
        <v>109954</v>
      </c>
      <c r="N14" s="5">
        <f>Black!N14+'West Indian'!N14</f>
        <v>437344</v>
      </c>
    </row>
    <row r="15" spans="1:14" x14ac:dyDescent="0.2">
      <c r="A15" t="s">
        <v>63</v>
      </c>
      <c r="B15" s="11">
        <f>'West Indian'!B15</f>
        <v>2017</v>
      </c>
      <c r="C15" s="4">
        <f>Black!C15+'West Indian'!C15</f>
        <v>123</v>
      </c>
      <c r="D15" s="4">
        <f>Black!D15+'West Indian'!D15</f>
        <v>17648</v>
      </c>
      <c r="E15" s="4">
        <f>Black!E15+'West Indian'!E15</f>
        <v>9460</v>
      </c>
      <c r="F15" s="4">
        <f>Black!F15+'West Indian'!F15</f>
        <v>658</v>
      </c>
      <c r="G15" s="4">
        <f>Black!G15+'West Indian'!G15</f>
        <v>6595</v>
      </c>
      <c r="H15" s="4">
        <f>Black!H15+'West Indian'!H15</f>
        <v>1865</v>
      </c>
      <c r="I15" s="4">
        <f>Black!I15+'West Indian'!I15</f>
        <v>1305</v>
      </c>
      <c r="J15" s="4">
        <f>Black!J15+'West Indian'!J15</f>
        <v>3425</v>
      </c>
      <c r="K15" s="5">
        <f>Black!K15+'West Indian'!K15</f>
        <v>9706230</v>
      </c>
      <c r="L15" s="5">
        <f>Black!L15+'West Indian'!L15</f>
        <v>268908</v>
      </c>
      <c r="M15" s="5">
        <f>Black!M15+'West Indian'!M15</f>
        <v>112205</v>
      </c>
      <c r="N15" s="5">
        <f>Black!N15+'West Indian'!N15</f>
        <v>426862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11629</v>
      </c>
      <c r="K17" s="8">
        <f>SUM(K5:K15)</f>
        <v>111916049</v>
      </c>
      <c r="L17" s="8">
        <f>SUM(L5:L15)</f>
        <v>3240063</v>
      </c>
      <c r="M17" s="8">
        <f>SUM(M5:M15)</f>
        <v>1329733</v>
      </c>
      <c r="N17" s="8">
        <f>SUM(N5:N15)</f>
        <v>5412873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147</v>
      </c>
      <c r="D20" s="4"/>
      <c r="E20" s="4"/>
      <c r="F20" s="9">
        <f t="shared" ref="F20:F30" si="1">IF(C5=0,"",IF(C5="","",(F5/C5)))</f>
        <v>8.850340136054422</v>
      </c>
      <c r="G20" s="28">
        <f t="shared" ref="G20:G30" si="2">IF(E5=0,"",IF(E5="","",(G5/E5)))</f>
        <v>0.72478991596638653</v>
      </c>
      <c r="H20" s="28">
        <f t="shared" ref="H20:H30" si="3">IF(G5=0,"",IF(G5="","",(H5/G5)))</f>
        <v>0.43780718336483931</v>
      </c>
      <c r="I20" s="28">
        <f t="shared" ref="I20:I30" si="4">IF(G5=0,"",IF(G5="","",(I5/G5)))</f>
        <v>0.21272841839949591</v>
      </c>
      <c r="J20" s="28">
        <f t="shared" ref="J20:J30" si="5">IF(G5=0,"",IF(G5="","",(J5/G5)))</f>
        <v>0.34946439823566477</v>
      </c>
      <c r="K20" s="5"/>
      <c r="L20" s="10">
        <f t="shared" ref="L20:L30" si="6">IF(K5=0,"",IF(K5="","",(L5/K5)))</f>
        <v>2.9475530837816274E-2</v>
      </c>
      <c r="M20" s="10">
        <f t="shared" ref="M20:M30" si="7">IF(K5=0,"",IF(K5="","",(M5/K5)))</f>
        <v>1.3679495733235044E-2</v>
      </c>
      <c r="N20" s="10">
        <f t="shared" ref="N20:N30" si="8">IF(K5=0,"",IF(K5="","",(N5/K5)))</f>
        <v>5.1880129332667696E-2</v>
      </c>
    </row>
    <row r="21" spans="2:14" x14ac:dyDescent="0.2">
      <c r="B21" s="11">
        <f t="shared" si="0"/>
        <v>2008</v>
      </c>
      <c r="C21" s="4">
        <f t="shared" si="0"/>
        <v>141</v>
      </c>
      <c r="D21" s="10">
        <f t="shared" ref="D21:E30" si="9">IF(D5=0,"",IF(D5="","",((D6-D5)/D5)))</f>
        <v>-3.0851379412637201E-3</v>
      </c>
      <c r="E21" s="10">
        <f t="shared" si="9"/>
        <v>-4.1560102301790282E-2</v>
      </c>
      <c r="F21" s="9">
        <f t="shared" si="1"/>
        <v>7.581560283687943</v>
      </c>
      <c r="G21" s="28">
        <f t="shared" si="2"/>
        <v>0.69360526064995709</v>
      </c>
      <c r="H21" s="28">
        <f t="shared" si="3"/>
        <v>0.4347348172574883</v>
      </c>
      <c r="I21" s="28">
        <f t="shared" si="4"/>
        <v>0.22107721901621324</v>
      </c>
      <c r="J21" s="28">
        <f t="shared" si="5"/>
        <v>0.34418796372629845</v>
      </c>
      <c r="K21" s="28">
        <f t="shared" ref="K21:K30" si="10">IF(K5=0,"",IF(K5="","",(K6-K5)/K5))</f>
        <v>-1.7391791201459426E-2</v>
      </c>
      <c r="L21" s="10">
        <f t="shared" si="6"/>
        <v>3.185010308475552E-2</v>
      </c>
      <c r="M21" s="10">
        <f t="shared" si="7"/>
        <v>1.2179100622307142E-2</v>
      </c>
      <c r="N21" s="10">
        <f t="shared" si="8"/>
        <v>4.9822557470582146E-2</v>
      </c>
    </row>
    <row r="22" spans="2:14" x14ac:dyDescent="0.2">
      <c r="B22" s="11">
        <f t="shared" si="0"/>
        <v>2009</v>
      </c>
      <c r="C22" s="4">
        <f t="shared" si="0"/>
        <v>139</v>
      </c>
      <c r="D22" s="10">
        <f t="shared" si="9"/>
        <v>2.3983812414449801E-2</v>
      </c>
      <c r="E22" s="10">
        <f t="shared" si="9"/>
        <v>6.7664157057085676E-3</v>
      </c>
      <c r="F22" s="9">
        <f t="shared" si="1"/>
        <v>8.6115107913669071</v>
      </c>
      <c r="G22" s="28">
        <f t="shared" si="2"/>
        <v>0.68449450965543357</v>
      </c>
      <c r="H22" s="28">
        <f t="shared" si="3"/>
        <v>0.43783709030562856</v>
      </c>
      <c r="I22" s="28">
        <f t="shared" si="4"/>
        <v>0.2252800442539068</v>
      </c>
      <c r="J22" s="28">
        <f t="shared" si="5"/>
        <v>0.33688286544046464</v>
      </c>
      <c r="K22" s="28">
        <f t="shared" si="10"/>
        <v>9.4233996222283217E-3</v>
      </c>
      <c r="L22" s="10">
        <f t="shared" si="6"/>
        <v>2.7415188063296139E-2</v>
      </c>
      <c r="M22" s="10">
        <f t="shared" si="7"/>
        <v>1.3175626093664742E-2</v>
      </c>
      <c r="N22" s="10">
        <f t="shared" si="8"/>
        <v>6.0758744613995143E-2</v>
      </c>
    </row>
    <row r="23" spans="2:14" x14ac:dyDescent="0.2">
      <c r="B23" s="11">
        <f t="shared" si="0"/>
        <v>2010</v>
      </c>
      <c r="C23" s="4">
        <f t="shared" si="0"/>
        <v>141</v>
      </c>
      <c r="D23" s="10">
        <f t="shared" si="9"/>
        <v>3.2663024526328022E-2</v>
      </c>
      <c r="E23" s="10">
        <f t="shared" si="9"/>
        <v>9.46611132146914E-5</v>
      </c>
      <c r="F23" s="9">
        <f t="shared" si="1"/>
        <v>10.539007092198581</v>
      </c>
      <c r="G23" s="28">
        <f t="shared" si="2"/>
        <v>0.75541883577851399</v>
      </c>
      <c r="H23" s="28">
        <f t="shared" si="3"/>
        <v>0.36524245082069917</v>
      </c>
      <c r="I23" s="28">
        <f t="shared" si="4"/>
        <v>0.22403207618092971</v>
      </c>
      <c r="J23" s="28">
        <f t="shared" si="5"/>
        <v>0.41072547299837114</v>
      </c>
      <c r="K23" s="28">
        <f t="shared" si="10"/>
        <v>-5.9137862908536696E-4</v>
      </c>
      <c r="L23" s="10">
        <f t="shared" si="6"/>
        <v>2.368166245791959E-2</v>
      </c>
      <c r="M23" s="10">
        <f t="shared" si="7"/>
        <v>1.2063976720950186E-2</v>
      </c>
      <c r="N23" s="10">
        <f t="shared" si="8"/>
        <v>4.7774221381790688E-2</v>
      </c>
    </row>
    <row r="24" spans="2:14" x14ac:dyDescent="0.2">
      <c r="B24" s="11">
        <f t="shared" si="0"/>
        <v>2011</v>
      </c>
      <c r="C24" s="4">
        <f t="shared" si="0"/>
        <v>142</v>
      </c>
      <c r="D24" s="10">
        <f t="shared" si="9"/>
        <v>1.4633048176497073E-2</v>
      </c>
      <c r="E24" s="10">
        <f t="shared" si="9"/>
        <v>-1.8362517747278751E-2</v>
      </c>
      <c r="F24" s="9">
        <f t="shared" si="1"/>
        <v>7.626760563380282</v>
      </c>
      <c r="G24" s="28">
        <f t="shared" si="2"/>
        <v>0.78218108186288693</v>
      </c>
      <c r="H24" s="28">
        <f t="shared" si="3"/>
        <v>0.33949704142011833</v>
      </c>
      <c r="I24" s="28">
        <f t="shared" si="4"/>
        <v>0.22263313609467456</v>
      </c>
      <c r="J24" s="28">
        <f t="shared" si="5"/>
        <v>0.43786982248520712</v>
      </c>
      <c r="K24" s="28">
        <f t="shared" si="10"/>
        <v>-0.10506636754533558</v>
      </c>
      <c r="L24" s="10">
        <f t="shared" si="6"/>
        <v>2.7365151212025016E-2</v>
      </c>
      <c r="M24" s="10">
        <f t="shared" si="7"/>
        <v>9.8707455215545793E-3</v>
      </c>
      <c r="N24" s="10">
        <f t="shared" si="8"/>
        <v>5.2689696898553087E-2</v>
      </c>
    </row>
    <row r="25" spans="2:14" x14ac:dyDescent="0.2">
      <c r="B25" s="11">
        <f t="shared" si="0"/>
        <v>2012</v>
      </c>
      <c r="C25" s="4">
        <f t="shared" si="0"/>
        <v>135</v>
      </c>
      <c r="D25" s="10">
        <f t="shared" si="9"/>
        <v>-1.0150876414466386E-2</v>
      </c>
      <c r="E25" s="10">
        <f t="shared" si="9"/>
        <v>-2.3237874843313085E-2</v>
      </c>
      <c r="F25" s="9">
        <f t="shared" si="1"/>
        <v>7.5703703703703704</v>
      </c>
      <c r="G25" s="28">
        <f t="shared" si="2"/>
        <v>0.76258637709772947</v>
      </c>
      <c r="H25" s="28">
        <f t="shared" si="3"/>
        <v>0.37954692556634306</v>
      </c>
      <c r="I25" s="28">
        <f t="shared" si="4"/>
        <v>0.19236245954692557</v>
      </c>
      <c r="J25" s="28">
        <f t="shared" si="5"/>
        <v>0.42809061488673139</v>
      </c>
      <c r="K25" s="28">
        <f t="shared" si="10"/>
        <v>8.1891393083525346E-2</v>
      </c>
      <c r="L25" s="10">
        <f t="shared" si="6"/>
        <v>2.7971064570179324E-2</v>
      </c>
      <c r="M25" s="10">
        <f t="shared" si="7"/>
        <v>1.2664597868732379E-2</v>
      </c>
      <c r="N25" s="10">
        <f t="shared" si="8"/>
        <v>4.8122691293645575E-2</v>
      </c>
    </row>
    <row r="26" spans="2:14" x14ac:dyDescent="0.2">
      <c r="B26" s="11">
        <f t="shared" si="0"/>
        <v>2013</v>
      </c>
      <c r="C26" s="4">
        <f t="shared" si="0"/>
        <v>133</v>
      </c>
      <c r="D26" s="10">
        <f t="shared" si="9"/>
        <v>5.4356962734659568E-3</v>
      </c>
      <c r="E26" s="10">
        <f t="shared" si="9"/>
        <v>-1.4906219151036525E-2</v>
      </c>
      <c r="F26" s="9">
        <f t="shared" si="1"/>
        <v>7.6992481203007515</v>
      </c>
      <c r="G26" s="28">
        <f t="shared" si="2"/>
        <v>0.7711193506363363</v>
      </c>
      <c r="H26" s="28">
        <f t="shared" si="3"/>
        <v>0.34801819363222875</v>
      </c>
      <c r="I26" s="28">
        <f t="shared" si="4"/>
        <v>0.18531513970110461</v>
      </c>
      <c r="J26" s="28">
        <f t="shared" si="5"/>
        <v>0.46666666666666667</v>
      </c>
      <c r="K26" s="28">
        <f t="shared" si="10"/>
        <v>8.1182073209313046E-3</v>
      </c>
      <c r="L26" s="10">
        <f t="shared" si="6"/>
        <v>3.1205546675472384E-2</v>
      </c>
      <c r="M26" s="10">
        <f t="shared" si="7"/>
        <v>1.2074330636004051E-2</v>
      </c>
      <c r="N26" s="10">
        <f t="shared" si="8"/>
        <v>4.4332532036290402E-2</v>
      </c>
    </row>
    <row r="27" spans="2:14" x14ac:dyDescent="0.2">
      <c r="B27" s="11">
        <f t="shared" si="0"/>
        <v>2014</v>
      </c>
      <c r="C27" s="4">
        <f t="shared" si="0"/>
        <v>131</v>
      </c>
      <c r="D27" s="10">
        <f t="shared" si="9"/>
        <v>8.416007134098763E-3</v>
      </c>
      <c r="E27" s="10">
        <f t="shared" si="9"/>
        <v>-4.7900591241607372E-2</v>
      </c>
      <c r="F27" s="9">
        <f t="shared" si="1"/>
        <v>7.5954198473282446</v>
      </c>
      <c r="G27" s="28">
        <f t="shared" si="2"/>
        <v>0.76907693926955056</v>
      </c>
      <c r="H27" s="28">
        <f t="shared" si="3"/>
        <v>0.34117969070754073</v>
      </c>
      <c r="I27" s="28">
        <f t="shared" si="4"/>
        <v>0.20268235938141507</v>
      </c>
      <c r="J27" s="28">
        <f t="shared" si="5"/>
        <v>0.45613794991104423</v>
      </c>
      <c r="K27" s="28">
        <f t="shared" si="10"/>
        <v>-6.2859255193016272E-2</v>
      </c>
      <c r="L27" s="10">
        <f t="shared" si="6"/>
        <v>3.7326675196529713E-2</v>
      </c>
      <c r="M27" s="10">
        <f t="shared" si="7"/>
        <v>1.0206197587317296E-2</v>
      </c>
      <c r="N27" s="10">
        <f t="shared" si="8"/>
        <v>4.4984410685634482E-2</v>
      </c>
    </row>
    <row r="28" spans="2:14" x14ac:dyDescent="0.2">
      <c r="B28" s="11">
        <f t="shared" si="0"/>
        <v>2015</v>
      </c>
      <c r="C28" s="4">
        <f t="shared" si="0"/>
        <v>123</v>
      </c>
      <c r="D28" s="10">
        <f t="shared" si="9"/>
        <v>-2.4595147294533798E-2</v>
      </c>
      <c r="E28" s="10">
        <f t="shared" si="9"/>
        <v>-2.4207978107567626E-3</v>
      </c>
      <c r="F28" s="9">
        <f t="shared" si="1"/>
        <v>6.6585365853658534</v>
      </c>
      <c r="G28" s="28">
        <f t="shared" si="2"/>
        <v>0.90493775058029124</v>
      </c>
      <c r="H28" s="28">
        <f t="shared" si="3"/>
        <v>0.32330651743033695</v>
      </c>
      <c r="I28" s="28">
        <f t="shared" si="4"/>
        <v>0.19400722863472075</v>
      </c>
      <c r="J28" s="28">
        <f t="shared" si="5"/>
        <v>0.4826862539349423</v>
      </c>
      <c r="K28" s="28">
        <f t="shared" si="10"/>
        <v>3.6303544434922986E-3</v>
      </c>
      <c r="L28" s="10">
        <f t="shared" si="6"/>
        <v>2.8506302480079487E-2</v>
      </c>
      <c r="M28" s="10">
        <f t="shared" si="7"/>
        <v>1.1898988055382666E-2</v>
      </c>
      <c r="N28" s="10">
        <f t="shared" si="8"/>
        <v>4.3272449861625366E-2</v>
      </c>
    </row>
    <row r="29" spans="2:14" x14ac:dyDescent="0.2">
      <c r="B29" s="11">
        <f t="shared" si="0"/>
        <v>2016</v>
      </c>
      <c r="C29" s="4">
        <f t="shared" si="0"/>
        <v>124</v>
      </c>
      <c r="D29" s="10">
        <f t="shared" si="9"/>
        <v>2.6178603807796918E-2</v>
      </c>
      <c r="E29" s="10">
        <f t="shared" si="9"/>
        <v>6.8263346697615537E-2</v>
      </c>
      <c r="F29" s="9">
        <f t="shared" si="1"/>
        <v>7.862903225806452</v>
      </c>
      <c r="G29" s="28">
        <f t="shared" si="2"/>
        <v>0.76493827160493832</v>
      </c>
      <c r="H29" s="28">
        <f t="shared" si="3"/>
        <v>0.32085216268560363</v>
      </c>
      <c r="I29" s="28">
        <f t="shared" si="4"/>
        <v>0.18373143963847643</v>
      </c>
      <c r="J29" s="28">
        <f t="shared" si="5"/>
        <v>0.49541639767591994</v>
      </c>
      <c r="K29" s="28">
        <f t="shared" si="10"/>
        <v>3.3509937441745768E-2</v>
      </c>
      <c r="L29" s="10">
        <f t="shared" si="6"/>
        <v>2.6268052316248444E-2</v>
      </c>
      <c r="M29" s="10">
        <f t="shared" si="7"/>
        <v>1.0908875165735453E-2</v>
      </c>
      <c r="N29" s="10">
        <f t="shared" si="8"/>
        <v>4.3390245925417952E-2</v>
      </c>
    </row>
    <row r="30" spans="2:14" x14ac:dyDescent="0.2">
      <c r="B30" s="11">
        <f t="shared" si="0"/>
        <v>2017</v>
      </c>
      <c r="C30" s="4">
        <f t="shared" si="0"/>
        <v>123</v>
      </c>
      <c r="D30" s="10">
        <f t="shared" si="9"/>
        <v>-2.5510767531750415E-2</v>
      </c>
      <c r="E30" s="10">
        <f t="shared" si="9"/>
        <v>-6.5679012345679008E-2</v>
      </c>
      <c r="F30" s="9">
        <f t="shared" si="1"/>
        <v>5.3495934959349594</v>
      </c>
      <c r="G30" s="28">
        <f t="shared" si="2"/>
        <v>0.69714587737843547</v>
      </c>
      <c r="H30" s="28">
        <f t="shared" si="3"/>
        <v>0.28278999241849884</v>
      </c>
      <c r="I30" s="28">
        <f t="shared" si="4"/>
        <v>0.19787717968157695</v>
      </c>
      <c r="J30" s="28">
        <f t="shared" si="5"/>
        <v>0.51933282789992419</v>
      </c>
      <c r="K30" s="28">
        <f t="shared" si="10"/>
        <v>-3.7015011732939022E-2</v>
      </c>
      <c r="L30" s="10">
        <f t="shared" si="6"/>
        <v>2.7704680395993088E-2</v>
      </c>
      <c r="M30" s="10">
        <f t="shared" si="7"/>
        <v>1.1560101089712484E-2</v>
      </c>
      <c r="N30" s="10">
        <f t="shared" si="8"/>
        <v>4.3978145994891943E-2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orientation="landscape" r:id="rId1"/>
  <headerFooter>
    <oddFooter>&amp;L&amp;8SOURCE: General Secretary's Annual Reports, compiled by the Research Center, Church of the Nazarene&amp;R&amp;8&amp;D
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B1" workbookViewId="0">
      <selection activeCell="B1" sqref="B1:N1"/>
    </sheetView>
  </sheetViews>
  <sheetFormatPr defaultRowHeight="12.75" x14ac:dyDescent="0.2"/>
  <cols>
    <col min="1" max="1" width="5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1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73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63</v>
      </c>
      <c r="B5" s="11">
        <f>Haitian!B5</f>
        <v>2007</v>
      </c>
      <c r="C5" s="4">
        <f>French!C5+Haitian!C5</f>
        <v>84</v>
      </c>
      <c r="D5" s="4">
        <f>French!D5+Haitian!D5</f>
        <v>12410</v>
      </c>
      <c r="E5" s="4">
        <f>French!E5+Haitian!E5</f>
        <v>8109</v>
      </c>
      <c r="F5" s="4">
        <f>French!F5+Haitian!F5</f>
        <v>908</v>
      </c>
      <c r="G5" s="4">
        <f>French!G5+Haitian!G5</f>
        <v>6139</v>
      </c>
      <c r="H5" s="4">
        <f>French!H5+Haitian!H5</f>
        <v>1774</v>
      </c>
      <c r="I5" s="4">
        <f>French!I5+Haitian!I5</f>
        <v>1346</v>
      </c>
      <c r="J5" s="4">
        <f>French!J5+Haitian!J5</f>
        <v>3019</v>
      </c>
      <c r="K5" s="5">
        <f>French!K5+Haitian!K5</f>
        <v>4193595</v>
      </c>
      <c r="L5" s="5">
        <f>French!L5+Haitian!L5</f>
        <v>71706</v>
      </c>
      <c r="M5" s="5">
        <f>French!M5+Haitian!M5</f>
        <v>27925</v>
      </c>
      <c r="N5" s="5">
        <f>French!N5+Haitian!N5</f>
        <v>95343</v>
      </c>
    </row>
    <row r="6" spans="1:14" x14ac:dyDescent="0.2">
      <c r="A6" t="s">
        <v>63</v>
      </c>
      <c r="B6" s="11">
        <f>Haitian!B6</f>
        <v>2008</v>
      </c>
      <c r="C6" s="4">
        <f>French!C6+Haitian!C6</f>
        <v>90</v>
      </c>
      <c r="D6" s="4">
        <f>French!D6+Haitian!D6</f>
        <v>13213</v>
      </c>
      <c r="E6" s="4">
        <f>French!E6+Haitian!E6</f>
        <v>8915</v>
      </c>
      <c r="F6" s="4">
        <f>French!F6+Haitian!F6</f>
        <v>1208</v>
      </c>
      <c r="G6" s="4">
        <f>French!G6+Haitian!G6</f>
        <v>6317</v>
      </c>
      <c r="H6" s="4">
        <f>French!H6+Haitian!H6</f>
        <v>1702</v>
      </c>
      <c r="I6" s="4">
        <f>French!I6+Haitian!I6</f>
        <v>1316</v>
      </c>
      <c r="J6" s="4">
        <f>French!J6+Haitian!J6</f>
        <v>3299</v>
      </c>
      <c r="K6" s="5">
        <f>French!K6+Haitian!K6</f>
        <v>3598003</v>
      </c>
      <c r="L6" s="5">
        <f>French!L6+Haitian!L6</f>
        <v>69488</v>
      </c>
      <c r="M6" s="5">
        <f>French!M6+Haitian!M6</f>
        <v>31519</v>
      </c>
      <c r="N6" s="5">
        <f>French!N6+Haitian!N6</f>
        <v>89984</v>
      </c>
    </row>
    <row r="7" spans="1:14" x14ac:dyDescent="0.2">
      <c r="A7" t="s">
        <v>63</v>
      </c>
      <c r="B7" s="11">
        <f>Haitian!B7</f>
        <v>2009</v>
      </c>
      <c r="C7" s="4">
        <f>French!C7+Haitian!C7</f>
        <v>93</v>
      </c>
      <c r="D7" s="4">
        <f>French!D7+Haitian!D7</f>
        <v>13696</v>
      </c>
      <c r="E7" s="4">
        <f>French!E7+Haitian!E7</f>
        <v>9426</v>
      </c>
      <c r="F7" s="4">
        <f>French!F7+Haitian!F7</f>
        <v>1404</v>
      </c>
      <c r="G7" s="4">
        <f>French!G7+Haitian!G7</f>
        <v>6769</v>
      </c>
      <c r="H7" s="4">
        <f>French!H7+Haitian!H7</f>
        <v>1859</v>
      </c>
      <c r="I7" s="4">
        <f>French!I7+Haitian!I7</f>
        <v>1294</v>
      </c>
      <c r="J7" s="4">
        <f>French!J7+Haitian!J7</f>
        <v>3616</v>
      </c>
      <c r="K7" s="5">
        <f>French!K7+Haitian!K7</f>
        <v>3574498</v>
      </c>
      <c r="L7" s="5">
        <f>French!L7+Haitian!L7</f>
        <v>86860</v>
      </c>
      <c r="M7" s="5">
        <f>French!M7+Haitian!M7</f>
        <v>28869</v>
      </c>
      <c r="N7" s="5">
        <f>French!N7+Haitian!N7</f>
        <v>59501</v>
      </c>
    </row>
    <row r="8" spans="1:14" x14ac:dyDescent="0.2">
      <c r="A8" t="s">
        <v>63</v>
      </c>
      <c r="B8" s="11">
        <f>Haitian!B8</f>
        <v>2010</v>
      </c>
      <c r="C8" s="4">
        <f>French!C8+Haitian!C8</f>
        <v>92</v>
      </c>
      <c r="D8" s="4">
        <f>French!D8+Haitian!D8</f>
        <v>13727</v>
      </c>
      <c r="E8" s="4">
        <f>French!E8+Haitian!E8</f>
        <v>9905</v>
      </c>
      <c r="F8" s="4">
        <f>French!F8+Haitian!F8</f>
        <v>1050</v>
      </c>
      <c r="G8" s="4">
        <f>French!G8+Haitian!G8</f>
        <v>7824</v>
      </c>
      <c r="H8" s="4">
        <f>French!H8+Haitian!H8</f>
        <v>1747</v>
      </c>
      <c r="I8" s="4">
        <f>French!I8+Haitian!I8</f>
        <v>1638</v>
      </c>
      <c r="J8" s="4">
        <f>French!J8+Haitian!J8</f>
        <v>4439</v>
      </c>
      <c r="K8" s="5">
        <f>French!K8+Haitian!K8</f>
        <v>3934629</v>
      </c>
      <c r="L8" s="5">
        <f>French!L8+Haitian!L8</f>
        <v>75480</v>
      </c>
      <c r="M8" s="5">
        <f>French!M8+Haitian!M8</f>
        <v>27088</v>
      </c>
      <c r="N8" s="5">
        <f>French!N8+Haitian!N8</f>
        <v>78513</v>
      </c>
    </row>
    <row r="9" spans="1:14" x14ac:dyDescent="0.2">
      <c r="A9" t="s">
        <v>63</v>
      </c>
      <c r="B9" s="11">
        <f>Haitian!B9</f>
        <v>2011</v>
      </c>
      <c r="C9" s="4">
        <f>French!C9+Haitian!C9</f>
        <v>94</v>
      </c>
      <c r="D9" s="4">
        <f>French!D9+Haitian!D9</f>
        <v>13806</v>
      </c>
      <c r="E9" s="4">
        <f>French!E9+Haitian!E9</f>
        <v>9254</v>
      </c>
      <c r="F9" s="4">
        <f>French!F9+Haitian!F9</f>
        <v>890</v>
      </c>
      <c r="G9" s="4">
        <f>French!G9+Haitian!G9</f>
        <v>7965</v>
      </c>
      <c r="H9" s="4">
        <f>French!H9+Haitian!H9</f>
        <v>1684</v>
      </c>
      <c r="I9" s="4">
        <f>French!I9+Haitian!I9</f>
        <v>1646</v>
      </c>
      <c r="J9" s="4">
        <f>French!J9+Haitian!J9</f>
        <v>4635</v>
      </c>
      <c r="K9" s="5">
        <f>French!K9+Haitian!K9</f>
        <v>3826050</v>
      </c>
      <c r="L9" s="5">
        <f>French!L9+Haitian!L9</f>
        <v>81003</v>
      </c>
      <c r="M9" s="5">
        <f>French!M9+Haitian!M9</f>
        <v>37564</v>
      </c>
      <c r="N9" s="5">
        <f>French!N9+Haitian!N9</f>
        <v>111143</v>
      </c>
    </row>
    <row r="10" spans="1:14" x14ac:dyDescent="0.2">
      <c r="A10" t="s">
        <v>63</v>
      </c>
      <c r="B10" s="11">
        <f>Haitian!B10</f>
        <v>2012</v>
      </c>
      <c r="C10" s="4">
        <f>French!C10+Haitian!C10</f>
        <v>90</v>
      </c>
      <c r="D10" s="4">
        <f>French!D10+Haitian!D10</f>
        <v>13971</v>
      </c>
      <c r="E10" s="4">
        <f>French!E10+Haitian!E10</f>
        <v>9003</v>
      </c>
      <c r="F10" s="4">
        <f>French!F10+Haitian!F10</f>
        <v>908</v>
      </c>
      <c r="G10" s="4">
        <f>French!G10+Haitian!G10</f>
        <v>8599</v>
      </c>
      <c r="H10" s="4">
        <f>French!H10+Haitian!H10</f>
        <v>1758</v>
      </c>
      <c r="I10" s="4">
        <f>French!I10+Haitian!I10</f>
        <v>1707</v>
      </c>
      <c r="J10" s="4">
        <f>French!J10+Haitian!J10</f>
        <v>5134</v>
      </c>
      <c r="K10" s="5">
        <f>French!K10+Haitian!K10</f>
        <v>4223820</v>
      </c>
      <c r="L10" s="5">
        <f>French!L10+Haitian!L10</f>
        <v>78594</v>
      </c>
      <c r="M10" s="5">
        <f>French!M10+Haitian!M10</f>
        <v>34994</v>
      </c>
      <c r="N10" s="5">
        <f>French!N10+Haitian!N10</f>
        <v>109846</v>
      </c>
    </row>
    <row r="11" spans="1:14" x14ac:dyDescent="0.2">
      <c r="A11" t="s">
        <v>63</v>
      </c>
      <c r="B11" s="11">
        <f>Haitian!B11</f>
        <v>2013</v>
      </c>
      <c r="C11" s="4">
        <f>French!C11+Haitian!C11</f>
        <v>90</v>
      </c>
      <c r="D11" s="4">
        <f>French!D11+Haitian!D11</f>
        <v>13872</v>
      </c>
      <c r="E11" s="4">
        <f>French!E11+Haitian!E11</f>
        <v>8918</v>
      </c>
      <c r="F11" s="4">
        <f>French!F11+Haitian!F11</f>
        <v>828</v>
      </c>
      <c r="G11" s="4">
        <f>French!G11+Haitian!G11</f>
        <v>7906</v>
      </c>
      <c r="H11" s="4">
        <f>French!H11+Haitian!H11</f>
        <v>1800</v>
      </c>
      <c r="I11" s="4">
        <f>French!I11+Haitian!I11</f>
        <v>1487</v>
      </c>
      <c r="J11" s="4">
        <f>French!J11+Haitian!J11</f>
        <v>4619</v>
      </c>
      <c r="K11" s="5">
        <f>French!K11+Haitian!K11</f>
        <v>3931889</v>
      </c>
      <c r="L11" s="5">
        <f>French!L11+Haitian!L11</f>
        <v>73957</v>
      </c>
      <c r="M11" s="5">
        <f>French!M11+Haitian!M11</f>
        <v>31801</v>
      </c>
      <c r="N11" s="5">
        <f>French!N11+Haitian!N11</f>
        <v>98928</v>
      </c>
    </row>
    <row r="12" spans="1:14" x14ac:dyDescent="0.2">
      <c r="A12" t="s">
        <v>63</v>
      </c>
      <c r="B12" s="11">
        <f>Haitian!B12</f>
        <v>2014</v>
      </c>
      <c r="C12" s="4">
        <f>French!C12+Haitian!C12</f>
        <v>94</v>
      </c>
      <c r="D12" s="4">
        <f>French!D12+Haitian!D12</f>
        <v>14167</v>
      </c>
      <c r="E12" s="4">
        <f>French!E12+Haitian!E12</f>
        <v>9601</v>
      </c>
      <c r="F12" s="4">
        <f>French!F12+Haitian!F12</f>
        <v>879</v>
      </c>
      <c r="G12" s="4">
        <f>French!G12+Haitian!G12</f>
        <v>9228</v>
      </c>
      <c r="H12" s="4">
        <f>French!H12+Haitian!H12</f>
        <v>2038</v>
      </c>
      <c r="I12" s="4">
        <f>French!I12+Haitian!I12</f>
        <v>1699</v>
      </c>
      <c r="J12" s="4">
        <f>French!J12+Haitian!J12</f>
        <v>5491</v>
      </c>
      <c r="K12" s="5">
        <f>French!K12+Haitian!K12</f>
        <v>4549466</v>
      </c>
      <c r="L12" s="5">
        <f>French!L12+Haitian!L12</f>
        <v>84859</v>
      </c>
      <c r="M12" s="5">
        <f>French!M12+Haitian!M12</f>
        <v>29737</v>
      </c>
      <c r="N12" s="5">
        <f>French!N12+Haitian!N12</f>
        <v>79732</v>
      </c>
    </row>
    <row r="13" spans="1:14" x14ac:dyDescent="0.2">
      <c r="A13" t="s">
        <v>63</v>
      </c>
      <c r="B13" s="11">
        <f>Haitian!B13</f>
        <v>2015</v>
      </c>
      <c r="C13" s="4">
        <f>French!C13+Haitian!C13</f>
        <v>97</v>
      </c>
      <c r="D13" s="4">
        <f>French!D13+Haitian!D13</f>
        <v>14482</v>
      </c>
      <c r="E13" s="4">
        <f>French!E13+Haitian!E13</f>
        <v>10263</v>
      </c>
      <c r="F13" s="4">
        <f>French!F13+Haitian!F13</f>
        <v>799</v>
      </c>
      <c r="G13" s="4">
        <f>French!G13+Haitian!G13</f>
        <v>9789</v>
      </c>
      <c r="H13" s="4">
        <f>French!H13+Haitian!H13</f>
        <v>2178</v>
      </c>
      <c r="I13" s="4">
        <f>French!I13+Haitian!I13</f>
        <v>1820</v>
      </c>
      <c r="J13" s="4">
        <f>French!J13+Haitian!J13</f>
        <v>5791</v>
      </c>
      <c r="K13" s="5">
        <f>French!K13+Haitian!K13</f>
        <v>4799053</v>
      </c>
      <c r="L13" s="5">
        <f>French!L13+Haitian!L13</f>
        <v>77240</v>
      </c>
      <c r="M13" s="5">
        <f>French!M13+Haitian!M13</f>
        <v>29809</v>
      </c>
      <c r="N13" s="5">
        <f>French!N13+Haitian!N13</f>
        <v>93810</v>
      </c>
    </row>
    <row r="14" spans="1:14" x14ac:dyDescent="0.2">
      <c r="A14" t="s">
        <v>63</v>
      </c>
      <c r="B14" s="11">
        <f>Haitian!B14</f>
        <v>2016</v>
      </c>
      <c r="C14" s="4">
        <f>French!C14+Haitian!C14</f>
        <v>100</v>
      </c>
      <c r="D14" s="4">
        <f>French!D14+Haitian!D14</f>
        <v>15018</v>
      </c>
      <c r="E14" s="4">
        <f>French!E14+Haitian!E14</f>
        <v>11454</v>
      </c>
      <c r="F14" s="4">
        <f>French!F14+Haitian!F14</f>
        <v>1028</v>
      </c>
      <c r="G14" s="4">
        <f>French!G14+Haitian!G14</f>
        <v>10501</v>
      </c>
      <c r="H14" s="4">
        <f>French!H14+Haitian!H14</f>
        <v>2319</v>
      </c>
      <c r="I14" s="4">
        <f>French!I14+Haitian!I14</f>
        <v>1782</v>
      </c>
      <c r="J14" s="4">
        <f>French!J14+Haitian!J14</f>
        <v>6400</v>
      </c>
      <c r="K14" s="5">
        <f>French!K14+Haitian!K14</f>
        <v>5405795</v>
      </c>
      <c r="L14" s="5">
        <f>French!L14+Haitian!L14</f>
        <v>92454</v>
      </c>
      <c r="M14" s="5">
        <f>French!M14+Haitian!M14</f>
        <v>34505</v>
      </c>
      <c r="N14" s="5">
        <f>French!N14+Haitian!N14</f>
        <v>139104</v>
      </c>
    </row>
    <row r="15" spans="1:14" x14ac:dyDescent="0.2">
      <c r="A15" t="s">
        <v>63</v>
      </c>
      <c r="B15" s="11">
        <f>Haitian!B15</f>
        <v>2017</v>
      </c>
      <c r="C15" s="4">
        <f>French!C15+Haitian!C15</f>
        <v>102</v>
      </c>
      <c r="D15" s="4">
        <f>French!D15+Haitian!D15</f>
        <v>15039</v>
      </c>
      <c r="E15" s="4">
        <f>French!E15+Haitian!E15</f>
        <v>11067</v>
      </c>
      <c r="F15" s="4">
        <f>French!F15+Haitian!F15</f>
        <v>904</v>
      </c>
      <c r="G15" s="4">
        <f>French!G15+Haitian!G15</f>
        <v>9997</v>
      </c>
      <c r="H15" s="4">
        <f>French!H15+Haitian!H15</f>
        <v>2127</v>
      </c>
      <c r="I15" s="4">
        <f>French!I15+Haitian!I15</f>
        <v>1675</v>
      </c>
      <c r="J15" s="4">
        <f>French!J15+Haitian!J15</f>
        <v>6195</v>
      </c>
      <c r="K15" s="5">
        <f>French!K15+Haitian!K15</f>
        <v>5102147</v>
      </c>
      <c r="L15" s="5">
        <f>French!L15+Haitian!L15</f>
        <v>88556</v>
      </c>
      <c r="M15" s="5">
        <f>French!M15+Haitian!M15</f>
        <v>34698</v>
      </c>
      <c r="N15" s="5">
        <f>French!N15+Haitian!N15</f>
        <v>144037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10806</v>
      </c>
      <c r="K17" s="8">
        <f>SUM(K5:K15)</f>
        <v>47138945</v>
      </c>
      <c r="L17" s="8">
        <f>SUM(L5:L15)</f>
        <v>880197</v>
      </c>
      <c r="M17" s="8">
        <f>SUM(M5:M15)</f>
        <v>348509</v>
      </c>
      <c r="N17" s="8">
        <f>SUM(N5:N15)</f>
        <v>1099941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84</v>
      </c>
      <c r="D20" s="4"/>
      <c r="E20" s="4"/>
      <c r="F20" s="9">
        <f t="shared" ref="F20:F30" si="1">IF(C5=0,"",IF(C5="","",(F5/C5)))</f>
        <v>10.80952380952381</v>
      </c>
      <c r="G20" s="28">
        <f t="shared" ref="G20:G30" si="2">IF(E5=0,"",IF(E5="","",(G5/E5)))</f>
        <v>0.75706005672709331</v>
      </c>
      <c r="H20" s="28">
        <f t="shared" ref="H20:H30" si="3">IF(G5=0,"",IF(G5="","",(H5/G5)))</f>
        <v>0.28897214530053755</v>
      </c>
      <c r="I20" s="28">
        <f t="shared" ref="I20:I30" si="4">IF(G5=0,"",IF(G5="","",(I5/G5)))</f>
        <v>0.21925395015474833</v>
      </c>
      <c r="J20" s="28">
        <f t="shared" ref="J20:J30" si="5">IF(G5=0,"",IF(G5="","",(J5/G5)))</f>
        <v>0.49177390454471415</v>
      </c>
      <c r="K20" s="5"/>
      <c r="L20" s="10">
        <f t="shared" ref="L20:L30" si="6">IF(K5=0,"",IF(K5="","",(L5/K5)))</f>
        <v>1.7098933015706096E-2</v>
      </c>
      <c r="M20" s="10">
        <f t="shared" ref="M20:M30" si="7">IF(K5=0,"",IF(K5="","",(M5/K5)))</f>
        <v>6.6589644445875194E-3</v>
      </c>
      <c r="N20" s="10">
        <f t="shared" ref="N20:N30" si="8">IF(K5=0,"",IF(K5="","",(N5/K5)))</f>
        <v>2.2735385748981481E-2</v>
      </c>
    </row>
    <row r="21" spans="2:14" x14ac:dyDescent="0.2">
      <c r="B21" s="11">
        <f t="shared" si="0"/>
        <v>2008</v>
      </c>
      <c r="C21" s="4">
        <f t="shared" si="0"/>
        <v>90</v>
      </c>
      <c r="D21" s="10">
        <f t="shared" ref="D21:E30" si="9">IF(D5=0,"",IF(D5="","",((D6-D5)/D5)))</f>
        <v>6.4705882352941183E-2</v>
      </c>
      <c r="E21" s="10">
        <f t="shared" si="9"/>
        <v>9.9395733136021708E-2</v>
      </c>
      <c r="F21" s="9">
        <f t="shared" si="1"/>
        <v>13.422222222222222</v>
      </c>
      <c r="G21" s="28">
        <f t="shared" si="2"/>
        <v>0.70858104318564219</v>
      </c>
      <c r="H21" s="28">
        <f t="shared" si="3"/>
        <v>0.26943169225898367</v>
      </c>
      <c r="I21" s="28">
        <f t="shared" si="4"/>
        <v>0.20832673737533638</v>
      </c>
      <c r="J21" s="28">
        <f t="shared" si="5"/>
        <v>0.52224157036567986</v>
      </c>
      <c r="K21" s="28">
        <f t="shared" ref="K21:K30" si="10">IF(K5=0,"",IF(K5="","",(K6-K5)/K5))</f>
        <v>-0.14202420596171067</v>
      </c>
      <c r="L21" s="10">
        <f t="shared" si="6"/>
        <v>1.9312935536740797E-2</v>
      </c>
      <c r="M21" s="10">
        <f t="shared" si="7"/>
        <v>8.7601372205637403E-3</v>
      </c>
      <c r="N21" s="10">
        <f t="shared" si="8"/>
        <v>2.500942884149902E-2</v>
      </c>
    </row>
    <row r="22" spans="2:14" x14ac:dyDescent="0.2">
      <c r="B22" s="11">
        <f t="shared" si="0"/>
        <v>2009</v>
      </c>
      <c r="C22" s="4">
        <f t="shared" si="0"/>
        <v>93</v>
      </c>
      <c r="D22" s="10">
        <f t="shared" si="9"/>
        <v>3.6554908045107089E-2</v>
      </c>
      <c r="E22" s="10">
        <f t="shared" si="9"/>
        <v>5.7319125070106565E-2</v>
      </c>
      <c r="F22" s="9">
        <f t="shared" si="1"/>
        <v>15.096774193548388</v>
      </c>
      <c r="G22" s="28">
        <f t="shared" si="2"/>
        <v>0.71812009335879479</v>
      </c>
      <c r="H22" s="28">
        <f t="shared" si="3"/>
        <v>0.27463436253508644</v>
      </c>
      <c r="I22" s="28">
        <f t="shared" si="4"/>
        <v>0.19116560791845177</v>
      </c>
      <c r="J22" s="28">
        <f t="shared" si="5"/>
        <v>0.53420002954646184</v>
      </c>
      <c r="K22" s="28">
        <f t="shared" si="10"/>
        <v>-6.5327905507582959E-3</v>
      </c>
      <c r="L22" s="10">
        <f t="shared" si="6"/>
        <v>2.429991568046758E-2</v>
      </c>
      <c r="M22" s="10">
        <f t="shared" si="7"/>
        <v>8.0763788369723529E-3</v>
      </c>
      <c r="N22" s="10">
        <f t="shared" si="8"/>
        <v>1.6645973784290828E-2</v>
      </c>
    </row>
    <row r="23" spans="2:14" x14ac:dyDescent="0.2">
      <c r="B23" s="11">
        <f t="shared" si="0"/>
        <v>2010</v>
      </c>
      <c r="C23" s="4">
        <f t="shared" si="0"/>
        <v>92</v>
      </c>
      <c r="D23" s="10">
        <f t="shared" si="9"/>
        <v>2.2634345794392522E-3</v>
      </c>
      <c r="E23" s="10">
        <f t="shared" si="9"/>
        <v>5.0816889454699768E-2</v>
      </c>
      <c r="F23" s="9">
        <f t="shared" si="1"/>
        <v>11.413043478260869</v>
      </c>
      <c r="G23" s="28">
        <f t="shared" si="2"/>
        <v>0.78990408884401819</v>
      </c>
      <c r="H23" s="28">
        <f t="shared" si="3"/>
        <v>0.22328732106339469</v>
      </c>
      <c r="I23" s="28">
        <f t="shared" si="4"/>
        <v>0.20935582822085891</v>
      </c>
      <c r="J23" s="28">
        <f t="shared" si="5"/>
        <v>0.56735685071574637</v>
      </c>
      <c r="K23" s="28">
        <f t="shared" si="10"/>
        <v>0.10075009134149747</v>
      </c>
      <c r="L23" s="10">
        <f t="shared" si="6"/>
        <v>1.9183511329784842E-2</v>
      </c>
      <c r="M23" s="10">
        <f t="shared" si="7"/>
        <v>6.8845118561368813E-3</v>
      </c>
      <c r="N23" s="10">
        <f t="shared" si="8"/>
        <v>1.995435910221777E-2</v>
      </c>
    </row>
    <row r="24" spans="2:14" x14ac:dyDescent="0.2">
      <c r="B24" s="11">
        <f t="shared" si="0"/>
        <v>2011</v>
      </c>
      <c r="C24" s="4">
        <f t="shared" si="0"/>
        <v>94</v>
      </c>
      <c r="D24" s="10">
        <f t="shared" si="9"/>
        <v>5.7550812267793397E-3</v>
      </c>
      <c r="E24" s="10">
        <f t="shared" si="9"/>
        <v>-6.5724381625441697E-2</v>
      </c>
      <c r="F24" s="9">
        <f t="shared" si="1"/>
        <v>9.4680851063829792</v>
      </c>
      <c r="G24" s="28">
        <f t="shared" si="2"/>
        <v>0.86070888264534251</v>
      </c>
      <c r="H24" s="28">
        <f t="shared" si="3"/>
        <v>0.21142498430634024</v>
      </c>
      <c r="I24" s="28">
        <f t="shared" si="4"/>
        <v>0.2066541117388575</v>
      </c>
      <c r="J24" s="28">
        <f t="shared" si="5"/>
        <v>0.58192090395480223</v>
      </c>
      <c r="K24" s="28">
        <f t="shared" si="10"/>
        <v>-2.7595740284535087E-2</v>
      </c>
      <c r="L24" s="10">
        <f t="shared" si="6"/>
        <v>2.1171443133257539E-2</v>
      </c>
      <c r="M24" s="10">
        <f t="shared" si="7"/>
        <v>9.8179584689170301E-3</v>
      </c>
      <c r="N24" s="10">
        <f t="shared" si="8"/>
        <v>2.9049019223481135E-2</v>
      </c>
    </row>
    <row r="25" spans="2:14" x14ac:dyDescent="0.2">
      <c r="B25" s="11">
        <f t="shared" si="0"/>
        <v>2012</v>
      </c>
      <c r="C25" s="4">
        <f t="shared" si="0"/>
        <v>90</v>
      </c>
      <c r="D25" s="10">
        <f t="shared" si="9"/>
        <v>1.1951325510647544E-2</v>
      </c>
      <c r="E25" s="10">
        <f t="shared" si="9"/>
        <v>-2.7123406094661767E-2</v>
      </c>
      <c r="F25" s="9">
        <f t="shared" si="1"/>
        <v>10.088888888888889</v>
      </c>
      <c r="G25" s="28">
        <f t="shared" si="2"/>
        <v>0.95512606908808173</v>
      </c>
      <c r="H25" s="28">
        <f t="shared" si="3"/>
        <v>0.20444237702058379</v>
      </c>
      <c r="I25" s="28">
        <f t="shared" si="4"/>
        <v>0.19851145482032795</v>
      </c>
      <c r="J25" s="28">
        <f t="shared" si="5"/>
        <v>0.59704616815908829</v>
      </c>
      <c r="K25" s="28">
        <f t="shared" si="10"/>
        <v>0.10396361783039949</v>
      </c>
      <c r="L25" s="10">
        <f t="shared" si="6"/>
        <v>1.8607327016776282E-2</v>
      </c>
      <c r="M25" s="10">
        <f t="shared" si="7"/>
        <v>8.2849174443986717E-3</v>
      </c>
      <c r="N25" s="10">
        <f t="shared" si="8"/>
        <v>2.6006316557050255E-2</v>
      </c>
    </row>
    <row r="26" spans="2:14" x14ac:dyDescent="0.2">
      <c r="B26" s="11">
        <f t="shared" si="0"/>
        <v>2013</v>
      </c>
      <c r="C26" s="4">
        <f t="shared" si="0"/>
        <v>90</v>
      </c>
      <c r="D26" s="10">
        <f t="shared" si="9"/>
        <v>-7.0861069357955764E-3</v>
      </c>
      <c r="E26" s="10">
        <f t="shared" si="9"/>
        <v>-9.4412973453293341E-3</v>
      </c>
      <c r="F26" s="9">
        <f t="shared" si="1"/>
        <v>9.1999999999999993</v>
      </c>
      <c r="G26" s="28">
        <f t="shared" si="2"/>
        <v>0.88652164162368241</v>
      </c>
      <c r="H26" s="28">
        <f t="shared" si="3"/>
        <v>0.22767518340500886</v>
      </c>
      <c r="I26" s="28">
        <f t="shared" si="4"/>
        <v>0.18808499873513787</v>
      </c>
      <c r="J26" s="28">
        <f t="shared" si="5"/>
        <v>0.58423981785985324</v>
      </c>
      <c r="K26" s="28">
        <f t="shared" si="10"/>
        <v>-6.911539790994882E-2</v>
      </c>
      <c r="L26" s="10">
        <f t="shared" si="6"/>
        <v>1.8809534043305903E-2</v>
      </c>
      <c r="M26" s="10">
        <f t="shared" si="7"/>
        <v>8.0879699299751338E-3</v>
      </c>
      <c r="N26" s="10">
        <f t="shared" si="8"/>
        <v>2.5160425434186978E-2</v>
      </c>
    </row>
    <row r="27" spans="2:14" x14ac:dyDescent="0.2">
      <c r="B27" s="11">
        <f t="shared" si="0"/>
        <v>2014</v>
      </c>
      <c r="C27" s="4">
        <f t="shared" si="0"/>
        <v>94</v>
      </c>
      <c r="D27" s="10">
        <f t="shared" si="9"/>
        <v>2.1265859284890425E-2</v>
      </c>
      <c r="E27" s="10">
        <f t="shared" si="9"/>
        <v>7.658667862749495E-2</v>
      </c>
      <c r="F27" s="9">
        <f t="shared" si="1"/>
        <v>9.3510638297872344</v>
      </c>
      <c r="G27" s="28">
        <f t="shared" si="2"/>
        <v>0.96114988022081038</v>
      </c>
      <c r="H27" s="28">
        <f t="shared" si="3"/>
        <v>0.22084958820979628</v>
      </c>
      <c r="I27" s="28">
        <f t="shared" si="4"/>
        <v>0.18411356740355439</v>
      </c>
      <c r="J27" s="28">
        <f t="shared" si="5"/>
        <v>0.59503684438664928</v>
      </c>
      <c r="K27" s="28">
        <f t="shared" si="10"/>
        <v>0.15706877788259027</v>
      </c>
      <c r="L27" s="10">
        <f t="shared" si="6"/>
        <v>1.8652518779127044E-2</v>
      </c>
      <c r="M27" s="10">
        <f t="shared" si="7"/>
        <v>6.5363715214049297E-3</v>
      </c>
      <c r="N27" s="10">
        <f t="shared" si="8"/>
        <v>1.7525573331023905E-2</v>
      </c>
    </row>
    <row r="28" spans="2:14" x14ac:dyDescent="0.2">
      <c r="B28" s="11">
        <f t="shared" si="0"/>
        <v>2015</v>
      </c>
      <c r="C28" s="4">
        <f t="shared" si="0"/>
        <v>97</v>
      </c>
      <c r="D28" s="10">
        <f t="shared" si="9"/>
        <v>2.2234770946565962E-2</v>
      </c>
      <c r="E28" s="10">
        <f t="shared" si="9"/>
        <v>6.8951150921778975E-2</v>
      </c>
      <c r="F28" s="9">
        <f t="shared" si="1"/>
        <v>8.2371134020618548</v>
      </c>
      <c r="G28" s="28">
        <f t="shared" si="2"/>
        <v>0.95381467407190879</v>
      </c>
      <c r="H28" s="28">
        <f t="shared" si="3"/>
        <v>0.22249463683726631</v>
      </c>
      <c r="I28" s="28">
        <f t="shared" si="4"/>
        <v>0.18592297476759628</v>
      </c>
      <c r="J28" s="28">
        <f t="shared" si="5"/>
        <v>0.59158238839513744</v>
      </c>
      <c r="K28" s="28">
        <f t="shared" si="10"/>
        <v>5.4860724313578781E-2</v>
      </c>
      <c r="L28" s="10">
        <f t="shared" si="6"/>
        <v>1.6094842044878436E-2</v>
      </c>
      <c r="M28" s="10">
        <f t="shared" si="7"/>
        <v>6.2114337974596241E-3</v>
      </c>
      <c r="N28" s="10">
        <f t="shared" si="8"/>
        <v>1.9547606579881489E-2</v>
      </c>
    </row>
    <row r="29" spans="2:14" x14ac:dyDescent="0.2">
      <c r="B29" s="11">
        <f t="shared" si="0"/>
        <v>2016</v>
      </c>
      <c r="C29" s="4">
        <f t="shared" si="0"/>
        <v>100</v>
      </c>
      <c r="D29" s="10">
        <f t="shared" si="9"/>
        <v>3.7011462505178845E-2</v>
      </c>
      <c r="E29" s="10">
        <f t="shared" si="9"/>
        <v>0.1160479391990646</v>
      </c>
      <c r="F29" s="9">
        <f t="shared" si="1"/>
        <v>10.28</v>
      </c>
      <c r="G29" s="28">
        <f t="shared" si="2"/>
        <v>0.91679762528374364</v>
      </c>
      <c r="H29" s="28">
        <f t="shared" si="3"/>
        <v>0.22083611084658603</v>
      </c>
      <c r="I29" s="28">
        <f t="shared" si="4"/>
        <v>0.16969812398819159</v>
      </c>
      <c r="J29" s="28">
        <f t="shared" si="5"/>
        <v>0.60946576516522233</v>
      </c>
      <c r="K29" s="28">
        <f t="shared" si="10"/>
        <v>0.1264295268253966</v>
      </c>
      <c r="L29" s="10">
        <f t="shared" si="6"/>
        <v>1.7102757318766249E-2</v>
      </c>
      <c r="M29" s="10">
        <f t="shared" si="7"/>
        <v>6.3829649478013874E-3</v>
      </c>
      <c r="N29" s="10">
        <f t="shared" si="8"/>
        <v>2.5732385338326742E-2</v>
      </c>
    </row>
    <row r="30" spans="2:14" x14ac:dyDescent="0.2">
      <c r="B30" s="11">
        <f t="shared" si="0"/>
        <v>2017</v>
      </c>
      <c r="C30" s="4">
        <f t="shared" si="0"/>
        <v>102</v>
      </c>
      <c r="D30" s="10">
        <f t="shared" si="9"/>
        <v>1.3983220135836995E-3</v>
      </c>
      <c r="E30" s="10">
        <f t="shared" si="9"/>
        <v>-3.3787323205866943E-2</v>
      </c>
      <c r="F30" s="9">
        <f t="shared" si="1"/>
        <v>8.8627450980392162</v>
      </c>
      <c r="G30" s="28">
        <f t="shared" si="2"/>
        <v>0.90331616517574775</v>
      </c>
      <c r="H30" s="28">
        <f t="shared" si="3"/>
        <v>0.21276382914874462</v>
      </c>
      <c r="I30" s="28">
        <f t="shared" si="4"/>
        <v>0.16755026507952386</v>
      </c>
      <c r="J30" s="28">
        <f t="shared" si="5"/>
        <v>0.61968590577173155</v>
      </c>
      <c r="K30" s="28">
        <f t="shared" si="10"/>
        <v>-5.6170831487320549E-2</v>
      </c>
      <c r="L30" s="10">
        <f t="shared" si="6"/>
        <v>1.7356614774133319E-2</v>
      </c>
      <c r="M30" s="10">
        <f t="shared" si="7"/>
        <v>6.8006664645295402E-3</v>
      </c>
      <c r="N30" s="10">
        <f t="shared" si="8"/>
        <v>2.8230664463411187E-2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14" x14ac:dyDescent="0.2">
      <c r="B33" s="38" t="s">
        <v>26</v>
      </c>
      <c r="C33" s="38"/>
      <c r="D33" s="38"/>
      <c r="E33" s="38"/>
      <c r="F33" s="38"/>
    </row>
    <row r="35" spans="2:14" x14ac:dyDescent="0.2">
      <c r="B35" s="38" t="s">
        <v>108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B1" workbookViewId="0">
      <selection activeCell="B1" sqref="B1:N1"/>
    </sheetView>
  </sheetViews>
  <sheetFormatPr defaultRowHeight="12.75" x14ac:dyDescent="0.2"/>
  <cols>
    <col min="1" max="1" width="5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1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63</v>
      </c>
      <c r="B5" s="11">
        <f>Portuguese!B5</f>
        <v>2007</v>
      </c>
      <c r="C5" s="4">
        <f>'Cape Verdean'!C5+Portuguese!C5</f>
        <v>11</v>
      </c>
      <c r="D5" s="4">
        <f>'Cape Verdean'!D5+Portuguese!D5</f>
        <v>1222</v>
      </c>
      <c r="E5" s="4">
        <f>'Cape Verdean'!E5+Portuguese!E5</f>
        <v>1076</v>
      </c>
      <c r="F5" s="4">
        <f>'Cape Verdean'!F5+Portuguese!F5</f>
        <v>117</v>
      </c>
      <c r="G5" s="4">
        <f>'Cape Verdean'!G5+Portuguese!G5</f>
        <v>852</v>
      </c>
      <c r="H5" s="4">
        <f>'Cape Verdean'!H5+Portuguese!H5</f>
        <v>255</v>
      </c>
      <c r="I5" s="4">
        <f>'Cape Verdean'!I5+Portuguese!I5</f>
        <v>189</v>
      </c>
      <c r="J5" s="4">
        <f>'Cape Verdean'!J5+Portuguese!J5</f>
        <v>408</v>
      </c>
      <c r="K5" s="5">
        <f>'Cape Verdean'!K5+Portuguese!K5</f>
        <v>1431859</v>
      </c>
      <c r="L5" s="5">
        <f>'Cape Verdean'!L5+Portuguese!L5</f>
        <v>49005</v>
      </c>
      <c r="M5" s="5">
        <f>'Cape Verdean'!M5+Portuguese!M5</f>
        <v>31958</v>
      </c>
      <c r="N5" s="5">
        <f>'Cape Verdean'!N5+Portuguese!N5</f>
        <v>170381</v>
      </c>
    </row>
    <row r="6" spans="1:14" x14ac:dyDescent="0.2">
      <c r="A6" t="s">
        <v>63</v>
      </c>
      <c r="B6" s="11">
        <f>Portuguese!B6</f>
        <v>2008</v>
      </c>
      <c r="C6" s="4">
        <f>'Cape Verdean'!C6+Portuguese!C6</f>
        <v>12</v>
      </c>
      <c r="D6" s="4">
        <f>'Cape Verdean'!D6+Portuguese!D6</f>
        <v>1268</v>
      </c>
      <c r="E6" s="4">
        <f>'Cape Verdean'!E6+Portuguese!E6</f>
        <v>1358</v>
      </c>
      <c r="F6" s="4">
        <f>'Cape Verdean'!F6+Portuguese!F6</f>
        <v>32</v>
      </c>
      <c r="G6" s="4">
        <f>'Cape Verdean'!G6+Portuguese!G6</f>
        <v>911</v>
      </c>
      <c r="H6" s="4">
        <f>'Cape Verdean'!H6+Portuguese!H6</f>
        <v>284</v>
      </c>
      <c r="I6" s="4">
        <f>'Cape Verdean'!I6+Portuguese!I6</f>
        <v>208</v>
      </c>
      <c r="J6" s="4">
        <f>'Cape Verdean'!J6+Portuguese!J6</f>
        <v>419</v>
      </c>
      <c r="K6" s="5">
        <f>'Cape Verdean'!K6+Portuguese!K6</f>
        <v>1576907</v>
      </c>
      <c r="L6" s="5">
        <f>'Cape Verdean'!L6+Portuguese!L6</f>
        <v>69726</v>
      </c>
      <c r="M6" s="5">
        <f>'Cape Verdean'!M6+Portuguese!M6</f>
        <v>26809</v>
      </c>
      <c r="N6" s="5">
        <f>'Cape Verdean'!N6+Portuguese!N6</f>
        <v>192631</v>
      </c>
    </row>
    <row r="7" spans="1:14" x14ac:dyDescent="0.2">
      <c r="A7" t="s">
        <v>63</v>
      </c>
      <c r="B7" s="11">
        <f>Portuguese!B7</f>
        <v>2009</v>
      </c>
      <c r="C7" s="4">
        <f>'Cape Verdean'!C7+Portuguese!C7</f>
        <v>12</v>
      </c>
      <c r="D7" s="4">
        <f>'Cape Verdean'!D7+Portuguese!D7</f>
        <v>1261</v>
      </c>
      <c r="E7" s="4">
        <f>'Cape Verdean'!E7+Portuguese!E7</f>
        <v>1196</v>
      </c>
      <c r="F7" s="4">
        <f>'Cape Verdean'!F7+Portuguese!F7</f>
        <v>62</v>
      </c>
      <c r="G7" s="4">
        <f>'Cape Verdean'!G7+Portuguese!G7</f>
        <v>775</v>
      </c>
      <c r="H7" s="4">
        <f>'Cape Verdean'!H7+Portuguese!H7</f>
        <v>266</v>
      </c>
      <c r="I7" s="4">
        <f>'Cape Verdean'!I7+Portuguese!I7</f>
        <v>138</v>
      </c>
      <c r="J7" s="4">
        <f>'Cape Verdean'!J7+Portuguese!J7</f>
        <v>371</v>
      </c>
      <c r="K7" s="5">
        <f>'Cape Verdean'!K7+Portuguese!K7</f>
        <v>1339582</v>
      </c>
      <c r="L7" s="5">
        <f>'Cape Verdean'!L7+Portuguese!L7</f>
        <v>66840</v>
      </c>
      <c r="M7" s="5">
        <f>'Cape Verdean'!M7+Portuguese!M7</f>
        <v>26158</v>
      </c>
      <c r="N7" s="5">
        <f>'Cape Verdean'!N7+Portuguese!N7</f>
        <v>70536</v>
      </c>
    </row>
    <row r="8" spans="1:14" x14ac:dyDescent="0.2">
      <c r="A8" t="s">
        <v>63</v>
      </c>
      <c r="B8" s="11">
        <f>Portuguese!B8</f>
        <v>2010</v>
      </c>
      <c r="C8" s="4">
        <f>'Cape Verdean'!C8+Portuguese!C8</f>
        <v>11</v>
      </c>
      <c r="D8" s="4">
        <f>'Cape Verdean'!D8+Portuguese!D8</f>
        <v>1312</v>
      </c>
      <c r="E8" s="4">
        <f>'Cape Verdean'!E8+Portuguese!E8</f>
        <v>1193</v>
      </c>
      <c r="F8" s="4">
        <f>'Cape Verdean'!F8+Portuguese!F8</f>
        <v>57</v>
      </c>
      <c r="G8" s="4">
        <f>'Cape Verdean'!G8+Portuguese!G8</f>
        <v>853</v>
      </c>
      <c r="H8" s="4">
        <f>'Cape Verdean'!H8+Portuguese!H8</f>
        <v>286</v>
      </c>
      <c r="I8" s="4">
        <f>'Cape Verdean'!I8+Portuguese!I8</f>
        <v>161</v>
      </c>
      <c r="J8" s="4">
        <f>'Cape Verdean'!J8+Portuguese!J8</f>
        <v>406</v>
      </c>
      <c r="K8" s="5">
        <f>'Cape Verdean'!K8+Portuguese!K8</f>
        <v>1193717</v>
      </c>
      <c r="L8" s="5">
        <f>'Cape Verdean'!L8+Portuguese!L8</f>
        <v>56882</v>
      </c>
      <c r="M8" s="5">
        <f>'Cape Verdean'!M8+Portuguese!M8</f>
        <v>35085</v>
      </c>
      <c r="N8" s="5">
        <f>'Cape Verdean'!N8+Portuguese!N8</f>
        <v>101703</v>
      </c>
    </row>
    <row r="9" spans="1:14" x14ac:dyDescent="0.2">
      <c r="A9" t="s">
        <v>63</v>
      </c>
      <c r="B9" s="11">
        <f>Portuguese!B9</f>
        <v>2011</v>
      </c>
      <c r="C9" s="4">
        <f>'Cape Verdean'!C9+Portuguese!C9</f>
        <v>11</v>
      </c>
      <c r="D9" s="4">
        <f>'Cape Verdean'!D9+Portuguese!D9</f>
        <v>1410</v>
      </c>
      <c r="E9" s="4">
        <f>'Cape Verdean'!E9+Portuguese!E9</f>
        <v>1242</v>
      </c>
      <c r="F9" s="4">
        <f>'Cape Verdean'!F9+Portuguese!F9</f>
        <v>57</v>
      </c>
      <c r="G9" s="4">
        <f>'Cape Verdean'!G9+Portuguese!G9</f>
        <v>795</v>
      </c>
      <c r="H9" s="4">
        <f>'Cape Verdean'!H9+Portuguese!H9</f>
        <v>239</v>
      </c>
      <c r="I9" s="4">
        <f>'Cape Verdean'!I9+Portuguese!I9</f>
        <v>139</v>
      </c>
      <c r="J9" s="4">
        <f>'Cape Verdean'!J9+Portuguese!J9</f>
        <v>417</v>
      </c>
      <c r="K9" s="5">
        <f>'Cape Verdean'!K9+Portuguese!K9</f>
        <v>1240961</v>
      </c>
      <c r="L9" s="5">
        <f>'Cape Verdean'!L9+Portuguese!L9</f>
        <v>42836</v>
      </c>
      <c r="M9" s="5">
        <f>'Cape Verdean'!M9+Portuguese!M9</f>
        <v>20885</v>
      </c>
      <c r="N9" s="5">
        <f>'Cape Verdean'!N9+Portuguese!N9</f>
        <v>74159</v>
      </c>
    </row>
    <row r="10" spans="1:14" x14ac:dyDescent="0.2">
      <c r="A10" t="s">
        <v>63</v>
      </c>
      <c r="B10" s="11">
        <f>Portuguese!B10</f>
        <v>2012</v>
      </c>
      <c r="C10" s="4">
        <f>'Cape Verdean'!C10+Portuguese!C10</f>
        <v>11</v>
      </c>
      <c r="D10" s="4">
        <f>'Cape Verdean'!D10+Portuguese!D10</f>
        <v>1310</v>
      </c>
      <c r="E10" s="4">
        <f>'Cape Verdean'!E10+Portuguese!E10</f>
        <v>1238</v>
      </c>
      <c r="F10" s="4">
        <f>'Cape Verdean'!F10+Portuguese!F10</f>
        <v>45</v>
      </c>
      <c r="G10" s="4">
        <f>'Cape Verdean'!G10+Portuguese!G10</f>
        <v>988</v>
      </c>
      <c r="H10" s="4">
        <f>'Cape Verdean'!H10+Portuguese!H10</f>
        <v>241</v>
      </c>
      <c r="I10" s="4">
        <f>'Cape Verdean'!I10+Portuguese!I10</f>
        <v>233</v>
      </c>
      <c r="J10" s="4">
        <f>'Cape Verdean'!J10+Portuguese!J10</f>
        <v>514</v>
      </c>
      <c r="K10" s="5">
        <f>'Cape Verdean'!K10+Portuguese!K10</f>
        <v>1227314</v>
      </c>
      <c r="L10" s="5">
        <f>'Cape Verdean'!L10+Portuguese!L10</f>
        <v>54164</v>
      </c>
      <c r="M10" s="5">
        <f>'Cape Verdean'!M10+Portuguese!M10</f>
        <v>27061</v>
      </c>
      <c r="N10" s="5">
        <f>'Cape Verdean'!N10+Portuguese!N10</f>
        <v>88284</v>
      </c>
    </row>
    <row r="11" spans="1:14" x14ac:dyDescent="0.2">
      <c r="A11" t="s">
        <v>63</v>
      </c>
      <c r="B11" s="11">
        <f>Portuguese!B11</f>
        <v>2013</v>
      </c>
      <c r="C11" s="4">
        <f>'Cape Verdean'!C11+Portuguese!C11</f>
        <v>11</v>
      </c>
      <c r="D11" s="4">
        <f>'Cape Verdean'!D11+Portuguese!D11</f>
        <v>1339</v>
      </c>
      <c r="E11" s="4">
        <f>'Cape Verdean'!E11+Portuguese!E11</f>
        <v>1202</v>
      </c>
      <c r="F11" s="4">
        <f>'Cape Verdean'!F11+Portuguese!F11</f>
        <v>26</v>
      </c>
      <c r="G11" s="4">
        <f>'Cape Verdean'!G11+Portuguese!G11</f>
        <v>937</v>
      </c>
      <c r="H11" s="4">
        <f>'Cape Verdean'!H11+Portuguese!H11</f>
        <v>216</v>
      </c>
      <c r="I11" s="4">
        <f>'Cape Verdean'!I11+Portuguese!I11</f>
        <v>208</v>
      </c>
      <c r="J11" s="4">
        <f>'Cape Verdean'!J11+Portuguese!J11</f>
        <v>513</v>
      </c>
      <c r="K11" s="5">
        <f>'Cape Verdean'!K11+Portuguese!K11</f>
        <v>1187921</v>
      </c>
      <c r="L11" s="5">
        <f>'Cape Verdean'!L11+Portuguese!L11</f>
        <v>26060</v>
      </c>
      <c r="M11" s="5">
        <f>'Cape Verdean'!M11+Portuguese!M11</f>
        <v>18887</v>
      </c>
      <c r="N11" s="5">
        <f>'Cape Verdean'!N11+Portuguese!N11</f>
        <v>83900</v>
      </c>
    </row>
    <row r="12" spans="1:14" x14ac:dyDescent="0.2">
      <c r="A12" t="s">
        <v>63</v>
      </c>
      <c r="B12" s="11">
        <f>Portuguese!B12</f>
        <v>2014</v>
      </c>
      <c r="C12" s="4">
        <f>'Cape Verdean'!C12+Portuguese!C12</f>
        <v>10</v>
      </c>
      <c r="D12" s="4">
        <f>'Cape Verdean'!D12+Portuguese!D12</f>
        <v>1347</v>
      </c>
      <c r="E12" s="4">
        <f>'Cape Verdean'!E12+Portuguese!E12</f>
        <v>1215</v>
      </c>
      <c r="F12" s="4">
        <f>'Cape Verdean'!F12+Portuguese!F12</f>
        <v>49</v>
      </c>
      <c r="G12" s="4">
        <f>'Cape Verdean'!G12+Portuguese!G12</f>
        <v>917</v>
      </c>
      <c r="H12" s="4">
        <f>'Cape Verdean'!H12+Portuguese!H12</f>
        <v>242</v>
      </c>
      <c r="I12" s="4">
        <f>'Cape Verdean'!I12+Portuguese!I12</f>
        <v>235</v>
      </c>
      <c r="J12" s="4">
        <f>'Cape Verdean'!J12+Portuguese!J12</f>
        <v>440</v>
      </c>
      <c r="K12" s="5">
        <f>'Cape Verdean'!K12+Portuguese!K12</f>
        <v>1164096</v>
      </c>
      <c r="L12" s="5">
        <f>'Cape Verdean'!L12+Portuguese!L12</f>
        <v>42521</v>
      </c>
      <c r="M12" s="5">
        <f>'Cape Verdean'!M12+Portuguese!M12</f>
        <v>17129</v>
      </c>
      <c r="N12" s="5">
        <f>'Cape Verdean'!N12+Portuguese!N12</f>
        <v>71737</v>
      </c>
    </row>
    <row r="13" spans="1:14" x14ac:dyDescent="0.2">
      <c r="A13" t="s">
        <v>63</v>
      </c>
      <c r="B13" s="11">
        <f>Portuguese!B13</f>
        <v>2015</v>
      </c>
      <c r="C13" s="4">
        <f>'Cape Verdean'!C13+Portuguese!C13</f>
        <v>10</v>
      </c>
      <c r="D13" s="4">
        <f>'Cape Verdean'!D13+Portuguese!D13</f>
        <v>1386</v>
      </c>
      <c r="E13" s="4">
        <f>'Cape Verdean'!E13+Portuguese!E13</f>
        <v>1158</v>
      </c>
      <c r="F13" s="4">
        <f>'Cape Verdean'!F13+Portuguese!F13</f>
        <v>47</v>
      </c>
      <c r="G13" s="4">
        <f>'Cape Verdean'!G13+Portuguese!G13</f>
        <v>884</v>
      </c>
      <c r="H13" s="4">
        <f>'Cape Verdean'!H13+Portuguese!H13</f>
        <v>263</v>
      </c>
      <c r="I13" s="4">
        <f>'Cape Verdean'!I13+Portuguese!I13</f>
        <v>215</v>
      </c>
      <c r="J13" s="4">
        <f>'Cape Verdean'!J13+Portuguese!J13</f>
        <v>406</v>
      </c>
      <c r="K13" s="5">
        <f>'Cape Verdean'!K13+Portuguese!K13</f>
        <v>1161675</v>
      </c>
      <c r="L13" s="5">
        <f>'Cape Verdean'!L13+Portuguese!L13</f>
        <v>43755</v>
      </c>
      <c r="M13" s="5">
        <f>'Cape Verdean'!M13+Portuguese!M13</f>
        <v>16605</v>
      </c>
      <c r="N13" s="5">
        <f>'Cape Verdean'!N13+Portuguese!N13</f>
        <v>72151</v>
      </c>
    </row>
    <row r="14" spans="1:14" x14ac:dyDescent="0.2">
      <c r="A14" t="s">
        <v>63</v>
      </c>
      <c r="B14" s="11">
        <f>Portuguese!B14</f>
        <v>2016</v>
      </c>
      <c r="C14" s="4">
        <f>'Cape Verdean'!C14+Portuguese!C14</f>
        <v>9</v>
      </c>
      <c r="D14" s="4">
        <f>'Cape Verdean'!D14+Portuguese!D14</f>
        <v>1288</v>
      </c>
      <c r="E14" s="4">
        <f>'Cape Verdean'!E14+Portuguese!E14</f>
        <v>1163</v>
      </c>
      <c r="F14" s="4">
        <f>'Cape Verdean'!F14+Portuguese!F14</f>
        <v>53</v>
      </c>
      <c r="G14" s="4">
        <f>'Cape Verdean'!G14+Portuguese!G14</f>
        <v>849</v>
      </c>
      <c r="H14" s="4">
        <f>'Cape Verdean'!H14+Portuguese!H14</f>
        <v>235</v>
      </c>
      <c r="I14" s="4">
        <f>'Cape Verdean'!I14+Portuguese!I14</f>
        <v>204</v>
      </c>
      <c r="J14" s="4">
        <f>'Cape Verdean'!J14+Portuguese!J14</f>
        <v>410</v>
      </c>
      <c r="K14" s="5">
        <f>'Cape Verdean'!K14+Portuguese!K14</f>
        <v>1185097</v>
      </c>
      <c r="L14" s="5">
        <f>'Cape Verdean'!L14+Portuguese!L14</f>
        <v>51129</v>
      </c>
      <c r="M14" s="5">
        <f>'Cape Verdean'!M14+Portuguese!M14</f>
        <v>17867</v>
      </c>
      <c r="N14" s="5">
        <f>'Cape Verdean'!N14+Portuguese!N14</f>
        <v>114151</v>
      </c>
    </row>
    <row r="15" spans="1:14" x14ac:dyDescent="0.2">
      <c r="A15" t="s">
        <v>63</v>
      </c>
      <c r="B15" s="11">
        <f>Portuguese!B15</f>
        <v>2017</v>
      </c>
      <c r="C15" s="4">
        <f>'Cape Verdean'!C15+Portuguese!C15</f>
        <v>11</v>
      </c>
      <c r="D15" s="4">
        <f>'Cape Verdean'!D15+Portuguese!D15</f>
        <v>1321</v>
      </c>
      <c r="E15" s="4">
        <f>'Cape Verdean'!E15+Portuguese!E15</f>
        <v>1319</v>
      </c>
      <c r="F15" s="4">
        <f>'Cape Verdean'!F15+Portuguese!F15</f>
        <v>31</v>
      </c>
      <c r="G15" s="4">
        <f>'Cape Verdean'!G15+Portuguese!G15</f>
        <v>866</v>
      </c>
      <c r="H15" s="4">
        <f>'Cape Verdean'!H15+Portuguese!H15</f>
        <v>222</v>
      </c>
      <c r="I15" s="4">
        <f>'Cape Verdean'!I15+Portuguese!I15</f>
        <v>204</v>
      </c>
      <c r="J15" s="4">
        <f>'Cape Verdean'!J15+Portuguese!J15</f>
        <v>440</v>
      </c>
      <c r="K15" s="5">
        <f>'Cape Verdean'!K15+Portuguese!K15</f>
        <v>1167028</v>
      </c>
      <c r="L15" s="5">
        <f>'Cape Verdean'!L15+Portuguese!L15</f>
        <v>51673</v>
      </c>
      <c r="M15" s="5">
        <f>'Cape Verdean'!M15+Portuguese!M15</f>
        <v>15012</v>
      </c>
      <c r="N15" s="5">
        <f>'Cape Verdean'!N15+Portuguese!N15</f>
        <v>95597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576</v>
      </c>
      <c r="K17" s="8">
        <f>SUM(K5:K15)</f>
        <v>13876157</v>
      </c>
      <c r="L17" s="8">
        <f>SUM(L5:L15)</f>
        <v>554591</v>
      </c>
      <c r="M17" s="8">
        <f>SUM(M5:M15)</f>
        <v>253456</v>
      </c>
      <c r="N17" s="8">
        <f>SUM(N5:N15)</f>
        <v>1135230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11</v>
      </c>
      <c r="D20" s="4"/>
      <c r="E20" s="4"/>
      <c r="F20" s="9">
        <f t="shared" ref="F20:F30" si="1">IF(C5=0,"",IF(C5="","",(F5/C5)))</f>
        <v>10.636363636363637</v>
      </c>
      <c r="G20" s="28">
        <f t="shared" ref="G20:G30" si="2">IF(E5=0,"",IF(E5="","",(G5/E5)))</f>
        <v>0.79182156133828996</v>
      </c>
      <c r="H20" s="28">
        <f t="shared" ref="H20:H30" si="3">IF(G5=0,"",IF(G5="","",(H5/G5)))</f>
        <v>0.29929577464788731</v>
      </c>
      <c r="I20" s="28">
        <f t="shared" ref="I20:I30" si="4">IF(G5=0,"",IF(G5="","",(I5/G5)))</f>
        <v>0.22183098591549297</v>
      </c>
      <c r="J20" s="28">
        <f t="shared" ref="J20:J30" si="5">IF(G5=0,"",IF(G5="","",(J5/G5)))</f>
        <v>0.47887323943661969</v>
      </c>
      <c r="K20" s="5"/>
      <c r="L20" s="10">
        <f t="shared" ref="L20:L30" si="6">IF(K5=0,"",IF(K5="","",(L5/K5)))</f>
        <v>3.4224738609039018E-2</v>
      </c>
      <c r="M20" s="10">
        <f t="shared" ref="M20:M30" si="7">IF(K5=0,"",IF(K5="","",(M5/K5)))</f>
        <v>2.2319236740489114E-2</v>
      </c>
      <c r="N20" s="10">
        <f t="shared" ref="N20:N30" si="8">IF(K5=0,"",IF(K5="","",(N5/K5)))</f>
        <v>0.11899286172730694</v>
      </c>
    </row>
    <row r="21" spans="2:14" x14ac:dyDescent="0.2">
      <c r="B21" s="11">
        <f t="shared" si="0"/>
        <v>2008</v>
      </c>
      <c r="C21" s="4">
        <f t="shared" si="0"/>
        <v>12</v>
      </c>
      <c r="D21" s="10">
        <f t="shared" ref="D21:E30" si="9">IF(D5=0,"",IF(D5="","",((D6-D5)/D5)))</f>
        <v>3.7643207855973811E-2</v>
      </c>
      <c r="E21" s="10">
        <f t="shared" si="9"/>
        <v>0.26208178438661711</v>
      </c>
      <c r="F21" s="9">
        <f t="shared" si="1"/>
        <v>2.6666666666666665</v>
      </c>
      <c r="G21" s="28">
        <f t="shared" si="2"/>
        <v>0.67083946980854192</v>
      </c>
      <c r="H21" s="28">
        <f t="shared" si="3"/>
        <v>0.31174533479692645</v>
      </c>
      <c r="I21" s="28">
        <f t="shared" si="4"/>
        <v>0.22832052689352361</v>
      </c>
      <c r="J21" s="28">
        <f t="shared" si="5"/>
        <v>0.45993413830954993</v>
      </c>
      <c r="K21" s="28">
        <f t="shared" ref="K21:K30" si="10">IF(K5=0,"",IF(K5="","",(K6-K5)/K5))</f>
        <v>0.1013004772117925</v>
      </c>
      <c r="L21" s="10">
        <f t="shared" si="6"/>
        <v>4.4216938601959403E-2</v>
      </c>
      <c r="M21" s="10">
        <f t="shared" si="7"/>
        <v>1.7001002595587438E-2</v>
      </c>
      <c r="N21" s="10">
        <f t="shared" si="8"/>
        <v>0.12215748931293982</v>
      </c>
    </row>
    <row r="22" spans="2:14" x14ac:dyDescent="0.2">
      <c r="B22" s="11">
        <f t="shared" si="0"/>
        <v>2009</v>
      </c>
      <c r="C22" s="4">
        <f t="shared" si="0"/>
        <v>12</v>
      </c>
      <c r="D22" s="10">
        <f t="shared" si="9"/>
        <v>-5.5205047318611991E-3</v>
      </c>
      <c r="E22" s="10">
        <f t="shared" si="9"/>
        <v>-0.11929307805596466</v>
      </c>
      <c r="F22" s="9">
        <f t="shared" si="1"/>
        <v>5.166666666666667</v>
      </c>
      <c r="G22" s="28">
        <f t="shared" si="2"/>
        <v>0.64799331103678925</v>
      </c>
      <c r="H22" s="28">
        <f t="shared" si="3"/>
        <v>0.34322580645161288</v>
      </c>
      <c r="I22" s="28">
        <f t="shared" si="4"/>
        <v>0.17806451612903226</v>
      </c>
      <c r="J22" s="28">
        <f t="shared" si="5"/>
        <v>0.47870967741935483</v>
      </c>
      <c r="K22" s="28">
        <f t="shared" si="10"/>
        <v>-0.15050031485686854</v>
      </c>
      <c r="L22" s="10">
        <f t="shared" si="6"/>
        <v>4.9896161638481255E-2</v>
      </c>
      <c r="M22" s="10">
        <f t="shared" si="7"/>
        <v>1.9526986776472063E-2</v>
      </c>
      <c r="N22" s="10">
        <f t="shared" si="8"/>
        <v>5.2655231258706074E-2</v>
      </c>
    </row>
    <row r="23" spans="2:14" x14ac:dyDescent="0.2">
      <c r="B23" s="11">
        <f t="shared" si="0"/>
        <v>2010</v>
      </c>
      <c r="C23" s="4">
        <f t="shared" si="0"/>
        <v>11</v>
      </c>
      <c r="D23" s="10">
        <f t="shared" si="9"/>
        <v>4.0444091990483745E-2</v>
      </c>
      <c r="E23" s="10">
        <f t="shared" si="9"/>
        <v>-2.508361204013378E-3</v>
      </c>
      <c r="F23" s="9">
        <f t="shared" si="1"/>
        <v>5.1818181818181817</v>
      </c>
      <c r="G23" s="28">
        <f t="shared" si="2"/>
        <v>0.7150041911148366</v>
      </c>
      <c r="H23" s="28">
        <f t="shared" si="3"/>
        <v>0.33528722157092616</v>
      </c>
      <c r="I23" s="28">
        <f t="shared" si="4"/>
        <v>0.18874560375146543</v>
      </c>
      <c r="J23" s="28">
        <f t="shared" si="5"/>
        <v>0.47596717467760846</v>
      </c>
      <c r="K23" s="28">
        <f t="shared" si="10"/>
        <v>-0.10888844430576106</v>
      </c>
      <c r="L23" s="10">
        <f t="shared" si="6"/>
        <v>4.7651160199611804E-2</v>
      </c>
      <c r="M23" s="10">
        <f t="shared" si="7"/>
        <v>2.9391388411156079E-2</v>
      </c>
      <c r="N23" s="10">
        <f t="shared" si="8"/>
        <v>8.5198585594408058E-2</v>
      </c>
    </row>
    <row r="24" spans="2:14" x14ac:dyDescent="0.2">
      <c r="B24" s="11">
        <f t="shared" si="0"/>
        <v>2011</v>
      </c>
      <c r="C24" s="4">
        <f t="shared" si="0"/>
        <v>11</v>
      </c>
      <c r="D24" s="10">
        <f t="shared" si="9"/>
        <v>7.4695121951219509E-2</v>
      </c>
      <c r="E24" s="10">
        <f t="shared" si="9"/>
        <v>4.1072925398155907E-2</v>
      </c>
      <c r="F24" s="9">
        <f t="shared" si="1"/>
        <v>5.1818181818181817</v>
      </c>
      <c r="G24" s="28">
        <f t="shared" si="2"/>
        <v>0.64009661835748788</v>
      </c>
      <c r="H24" s="28">
        <f t="shared" si="3"/>
        <v>0.30062893081761005</v>
      </c>
      <c r="I24" s="28">
        <f t="shared" si="4"/>
        <v>0.17484276729559747</v>
      </c>
      <c r="J24" s="28">
        <f t="shared" si="5"/>
        <v>0.52452830188679245</v>
      </c>
      <c r="K24" s="28">
        <f t="shared" si="10"/>
        <v>3.957721972628353E-2</v>
      </c>
      <c r="L24" s="10">
        <f t="shared" si="6"/>
        <v>3.45184095229423E-2</v>
      </c>
      <c r="M24" s="10">
        <f t="shared" si="7"/>
        <v>1.6829698918821783E-2</v>
      </c>
      <c r="N24" s="10">
        <f t="shared" si="8"/>
        <v>5.9759331679238914E-2</v>
      </c>
    </row>
    <row r="25" spans="2:14" x14ac:dyDescent="0.2">
      <c r="B25" s="11">
        <f t="shared" si="0"/>
        <v>2012</v>
      </c>
      <c r="C25" s="4">
        <f t="shared" si="0"/>
        <v>11</v>
      </c>
      <c r="D25" s="10">
        <f t="shared" si="9"/>
        <v>-7.0921985815602842E-2</v>
      </c>
      <c r="E25" s="10">
        <f t="shared" si="9"/>
        <v>-3.2206119162640902E-3</v>
      </c>
      <c r="F25" s="9">
        <f t="shared" si="1"/>
        <v>4.0909090909090908</v>
      </c>
      <c r="G25" s="28">
        <f t="shared" si="2"/>
        <v>0.79806138933764137</v>
      </c>
      <c r="H25" s="28">
        <f t="shared" si="3"/>
        <v>0.24392712550607287</v>
      </c>
      <c r="I25" s="28">
        <f t="shared" si="4"/>
        <v>0.23582995951417005</v>
      </c>
      <c r="J25" s="28">
        <f t="shared" si="5"/>
        <v>0.52024291497975705</v>
      </c>
      <c r="K25" s="28">
        <f t="shared" si="10"/>
        <v>-1.0997122391436959E-2</v>
      </c>
      <c r="L25" s="10">
        <f t="shared" si="6"/>
        <v>4.4132145481922312E-2</v>
      </c>
      <c r="M25" s="10">
        <f t="shared" si="7"/>
        <v>2.2048962205271024E-2</v>
      </c>
      <c r="N25" s="10">
        <f t="shared" si="8"/>
        <v>7.1932692041319496E-2</v>
      </c>
    </row>
    <row r="26" spans="2:14" x14ac:dyDescent="0.2">
      <c r="B26" s="11">
        <f t="shared" si="0"/>
        <v>2013</v>
      </c>
      <c r="C26" s="4">
        <f t="shared" si="0"/>
        <v>11</v>
      </c>
      <c r="D26" s="10">
        <f t="shared" si="9"/>
        <v>2.2137404580152672E-2</v>
      </c>
      <c r="E26" s="10">
        <f t="shared" si="9"/>
        <v>-2.9079159935379646E-2</v>
      </c>
      <c r="F26" s="9">
        <f t="shared" si="1"/>
        <v>2.3636363636363638</v>
      </c>
      <c r="G26" s="28">
        <f t="shared" si="2"/>
        <v>0.77953410981697169</v>
      </c>
      <c r="H26" s="28">
        <f t="shared" si="3"/>
        <v>0.23052294557097119</v>
      </c>
      <c r="I26" s="28">
        <f t="shared" si="4"/>
        <v>0.22198505869797225</v>
      </c>
      <c r="J26" s="28">
        <f t="shared" si="5"/>
        <v>0.54749199573105656</v>
      </c>
      <c r="K26" s="28">
        <f t="shared" si="10"/>
        <v>-3.2096920592448223E-2</v>
      </c>
      <c r="L26" s="10">
        <f t="shared" si="6"/>
        <v>2.1937485741896978E-2</v>
      </c>
      <c r="M26" s="10">
        <f t="shared" si="7"/>
        <v>1.5899205418542142E-2</v>
      </c>
      <c r="N26" s="10">
        <f t="shared" si="8"/>
        <v>7.0627592238877837E-2</v>
      </c>
    </row>
    <row r="27" spans="2:14" x14ac:dyDescent="0.2">
      <c r="B27" s="11">
        <f t="shared" si="0"/>
        <v>2014</v>
      </c>
      <c r="C27" s="4">
        <f t="shared" si="0"/>
        <v>10</v>
      </c>
      <c r="D27" s="10">
        <f t="shared" si="9"/>
        <v>5.9746079163554896E-3</v>
      </c>
      <c r="E27" s="10">
        <f t="shared" si="9"/>
        <v>1.0815307820299502E-2</v>
      </c>
      <c r="F27" s="9">
        <f t="shared" si="1"/>
        <v>4.9000000000000004</v>
      </c>
      <c r="G27" s="28">
        <f t="shared" si="2"/>
        <v>0.75473251028806587</v>
      </c>
      <c r="H27" s="28">
        <f t="shared" si="3"/>
        <v>0.2639040348964013</v>
      </c>
      <c r="I27" s="28">
        <f t="shared" si="4"/>
        <v>0.25627044711014174</v>
      </c>
      <c r="J27" s="28">
        <f t="shared" si="5"/>
        <v>0.47982551799345691</v>
      </c>
      <c r="K27" s="28">
        <f t="shared" si="10"/>
        <v>-2.0056047498108038E-2</v>
      </c>
      <c r="L27" s="10">
        <f t="shared" si="6"/>
        <v>3.6527056187805815E-2</v>
      </c>
      <c r="M27" s="10">
        <f t="shared" si="7"/>
        <v>1.4714422178239595E-2</v>
      </c>
      <c r="N27" s="10">
        <f t="shared" si="8"/>
        <v>6.1624642641156746E-2</v>
      </c>
    </row>
    <row r="28" spans="2:14" x14ac:dyDescent="0.2">
      <c r="B28" s="11">
        <f t="shared" si="0"/>
        <v>2015</v>
      </c>
      <c r="C28" s="4">
        <f t="shared" si="0"/>
        <v>10</v>
      </c>
      <c r="D28" s="10">
        <f t="shared" si="9"/>
        <v>2.8953229398663696E-2</v>
      </c>
      <c r="E28" s="10">
        <f t="shared" si="9"/>
        <v>-4.6913580246913583E-2</v>
      </c>
      <c r="F28" s="9">
        <f t="shared" si="1"/>
        <v>4.7</v>
      </c>
      <c r="G28" s="28">
        <f t="shared" si="2"/>
        <v>0.76338514680483593</v>
      </c>
      <c r="H28" s="28">
        <f t="shared" si="3"/>
        <v>0.29751131221719457</v>
      </c>
      <c r="I28" s="28">
        <f t="shared" si="4"/>
        <v>0.24321266968325791</v>
      </c>
      <c r="J28" s="28">
        <f t="shared" si="5"/>
        <v>0.45927601809954749</v>
      </c>
      <c r="K28" s="28">
        <f t="shared" si="10"/>
        <v>-2.0797253834735278E-3</v>
      </c>
      <c r="L28" s="10">
        <f t="shared" si="6"/>
        <v>3.7665439989670091E-2</v>
      </c>
      <c r="M28" s="10">
        <f t="shared" si="7"/>
        <v>1.4294015107495643E-2</v>
      </c>
      <c r="N28" s="10">
        <f t="shared" si="8"/>
        <v>6.2109454021133277E-2</v>
      </c>
    </row>
    <row r="29" spans="2:14" x14ac:dyDescent="0.2">
      <c r="B29" s="11">
        <f t="shared" si="0"/>
        <v>2016</v>
      </c>
      <c r="C29" s="4">
        <f t="shared" si="0"/>
        <v>9</v>
      </c>
      <c r="D29" s="10">
        <f t="shared" si="9"/>
        <v>-7.0707070707070704E-2</v>
      </c>
      <c r="E29" s="10">
        <f t="shared" si="9"/>
        <v>4.3177892918825561E-3</v>
      </c>
      <c r="F29" s="9">
        <f t="shared" si="1"/>
        <v>5.8888888888888893</v>
      </c>
      <c r="G29" s="28">
        <f t="shared" si="2"/>
        <v>0.73000859845227861</v>
      </c>
      <c r="H29" s="28">
        <f t="shared" si="3"/>
        <v>0.27679623085983512</v>
      </c>
      <c r="I29" s="28">
        <f t="shared" si="4"/>
        <v>0.24028268551236748</v>
      </c>
      <c r="J29" s="28">
        <f t="shared" si="5"/>
        <v>0.4829210836277974</v>
      </c>
      <c r="K29" s="28">
        <f t="shared" si="10"/>
        <v>2.016226569393333E-2</v>
      </c>
      <c r="L29" s="10">
        <f t="shared" si="6"/>
        <v>4.3143303881454431E-2</v>
      </c>
      <c r="M29" s="10">
        <f t="shared" si="7"/>
        <v>1.5076403028612849E-2</v>
      </c>
      <c r="N29" s="10">
        <f t="shared" si="8"/>
        <v>9.6322073214260104E-2</v>
      </c>
    </row>
    <row r="30" spans="2:14" x14ac:dyDescent="0.2">
      <c r="B30" s="11">
        <f t="shared" si="0"/>
        <v>2017</v>
      </c>
      <c r="C30" s="4">
        <f t="shared" si="0"/>
        <v>11</v>
      </c>
      <c r="D30" s="10">
        <f t="shared" si="9"/>
        <v>2.562111801242236E-2</v>
      </c>
      <c r="E30" s="10">
        <f t="shared" si="9"/>
        <v>0.13413585554600171</v>
      </c>
      <c r="F30" s="9">
        <f t="shared" si="1"/>
        <v>2.8181818181818183</v>
      </c>
      <c r="G30" s="28">
        <f t="shared" si="2"/>
        <v>0.65655799848369978</v>
      </c>
      <c r="H30" s="28">
        <f t="shared" si="3"/>
        <v>0.25635103926096997</v>
      </c>
      <c r="I30" s="28">
        <f t="shared" si="4"/>
        <v>0.23556581986143188</v>
      </c>
      <c r="J30" s="28">
        <f t="shared" si="5"/>
        <v>0.5080831408775982</v>
      </c>
      <c r="K30" s="28">
        <f t="shared" si="10"/>
        <v>-1.5246853211171744E-2</v>
      </c>
      <c r="L30" s="10">
        <f t="shared" si="6"/>
        <v>4.4277429504690546E-2</v>
      </c>
      <c r="M30" s="10">
        <f t="shared" si="7"/>
        <v>1.2863444578878998E-2</v>
      </c>
      <c r="N30" s="10">
        <f t="shared" si="8"/>
        <v>8.1914915494743917E-2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14" x14ac:dyDescent="0.2">
      <c r="B33" s="38" t="s">
        <v>26</v>
      </c>
      <c r="C33" s="38"/>
      <c r="D33" s="38"/>
      <c r="E33" s="38"/>
      <c r="F33" s="38"/>
    </row>
    <row r="35" spans="2:14" x14ac:dyDescent="0.2">
      <c r="B35" s="38" t="s">
        <v>109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B1" workbookViewId="0">
      <selection activeCell="B1" sqref="B1:N1"/>
    </sheetView>
  </sheetViews>
  <sheetFormatPr defaultRowHeight="12.75" x14ac:dyDescent="0.2"/>
  <cols>
    <col min="1" max="1" width="12.71093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5703125" bestFit="1" customWidth="1"/>
  </cols>
  <sheetData>
    <row r="1" spans="1:14" ht="23.25" x14ac:dyDescent="0.35">
      <c r="B1" s="36" t="s">
        <v>24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63</v>
      </c>
      <c r="B5" s="11">
        <f>Tamil!B5</f>
        <v>2007</v>
      </c>
      <c r="C5" s="4">
        <f>Hindi!C5+'South Asian'!C5+Tamil!C5</f>
        <v>8</v>
      </c>
      <c r="D5" s="4">
        <f>Hindi!D5+'South Asian'!D5+Tamil!D5</f>
        <v>365</v>
      </c>
      <c r="E5" s="4">
        <f>Hindi!E5+'South Asian'!E5+Tamil!E5</f>
        <v>143</v>
      </c>
      <c r="F5" s="4">
        <f>Hindi!F5+'South Asian'!F5+Tamil!F5</f>
        <v>19</v>
      </c>
      <c r="G5" s="4">
        <f>Hindi!G5+'South Asian'!G5+Tamil!G5</f>
        <v>126</v>
      </c>
      <c r="H5" s="4">
        <f>Hindi!H5+'South Asian'!H5+Tamil!H5</f>
        <v>39</v>
      </c>
      <c r="I5" s="4">
        <f>Hindi!I5+'South Asian'!I5+Tamil!I5</f>
        <v>24</v>
      </c>
      <c r="J5" s="4">
        <f>Hindi!J5+'South Asian'!J5+Tamil!J5</f>
        <v>63</v>
      </c>
      <c r="K5" s="5">
        <f>Hindi!K5+'South Asian'!K5+Tamil!K5</f>
        <v>103597</v>
      </c>
      <c r="L5" s="5">
        <f>Hindi!L5+'South Asian'!L5+Tamil!L5</f>
        <v>4095</v>
      </c>
      <c r="M5" s="5">
        <f>Hindi!M5+'South Asian'!M5+Tamil!M5</f>
        <v>1983</v>
      </c>
      <c r="N5" s="5">
        <f>Hindi!N5+'South Asian'!N5+Tamil!N5</f>
        <v>6601</v>
      </c>
    </row>
    <row r="6" spans="1:14" x14ac:dyDescent="0.2">
      <c r="A6" t="s">
        <v>63</v>
      </c>
      <c r="B6" s="11">
        <f>Tamil!B6</f>
        <v>2008</v>
      </c>
      <c r="C6" s="4">
        <f>Hindi!C6+'South Asian'!C6+Tamil!C6</f>
        <v>8</v>
      </c>
      <c r="D6" s="4">
        <f>Hindi!D6+'South Asian'!D6+Tamil!D6</f>
        <v>359</v>
      </c>
      <c r="E6" s="4">
        <f>Hindi!E6+'South Asian'!E6+Tamil!E6</f>
        <v>186</v>
      </c>
      <c r="F6" s="4">
        <f>Hindi!F6+'South Asian'!F6+Tamil!F6</f>
        <v>21</v>
      </c>
      <c r="G6" s="4">
        <f>Hindi!G6+'South Asian'!G6+Tamil!G6</f>
        <v>117</v>
      </c>
      <c r="H6" s="4">
        <f>Hindi!H6+'South Asian'!H6+Tamil!H6</f>
        <v>46</v>
      </c>
      <c r="I6" s="4">
        <f>Hindi!I6+'South Asian'!I6+Tamil!I6</f>
        <v>17</v>
      </c>
      <c r="J6" s="4">
        <f>Hindi!J6+'South Asian'!J6+Tamil!J6</f>
        <v>54</v>
      </c>
      <c r="K6" s="5">
        <f>Hindi!K6+'South Asian'!K6+Tamil!K6</f>
        <v>121486</v>
      </c>
      <c r="L6" s="5">
        <f>Hindi!L6+'South Asian'!L6+Tamil!L6</f>
        <v>3678</v>
      </c>
      <c r="M6" s="5">
        <f>Hindi!M6+'South Asian'!M6+Tamil!M6</f>
        <v>2797</v>
      </c>
      <c r="N6" s="5">
        <f>Hindi!N6+'South Asian'!N6+Tamil!N6</f>
        <v>7250</v>
      </c>
    </row>
    <row r="7" spans="1:14" x14ac:dyDescent="0.2">
      <c r="A7" t="s">
        <v>63</v>
      </c>
      <c r="B7" s="11">
        <f>Tamil!B7</f>
        <v>2009</v>
      </c>
      <c r="C7" s="4">
        <f>Hindi!C7+'South Asian'!C7+Tamil!C7</f>
        <v>8</v>
      </c>
      <c r="D7" s="4">
        <f>Hindi!D7+'South Asian'!D7+Tamil!D7</f>
        <v>368</v>
      </c>
      <c r="E7" s="4">
        <f>Hindi!E7+'South Asian'!E7+Tamil!E7</f>
        <v>218</v>
      </c>
      <c r="F7" s="4">
        <f>Hindi!F7+'South Asian'!F7+Tamil!F7</f>
        <v>13</v>
      </c>
      <c r="G7" s="4">
        <f>Hindi!G7+'South Asian'!G7+Tamil!G7</f>
        <v>115</v>
      </c>
      <c r="H7" s="4">
        <f>Hindi!H7+'South Asian'!H7+Tamil!H7</f>
        <v>38</v>
      </c>
      <c r="I7" s="4">
        <f>Hindi!I7+'South Asian'!I7+Tamil!I7</f>
        <v>22</v>
      </c>
      <c r="J7" s="4">
        <f>Hindi!J7+'South Asian'!J7+Tamil!J7</f>
        <v>55</v>
      </c>
      <c r="K7" s="5">
        <f>Hindi!K7+'South Asian'!K7+Tamil!K7</f>
        <v>100508</v>
      </c>
      <c r="L7" s="5">
        <f>Hindi!L7+'South Asian'!L7+Tamil!L7</f>
        <v>3686</v>
      </c>
      <c r="M7" s="5">
        <f>Hindi!M7+'South Asian'!M7+Tamil!M7</f>
        <v>2402</v>
      </c>
      <c r="N7" s="5">
        <f>Hindi!N7+'South Asian'!N7+Tamil!N7</f>
        <v>5969</v>
      </c>
    </row>
    <row r="8" spans="1:14" x14ac:dyDescent="0.2">
      <c r="A8" t="s">
        <v>63</v>
      </c>
      <c r="B8" s="11">
        <f>Tamil!B8</f>
        <v>2010</v>
      </c>
      <c r="C8" s="4">
        <f>Hindi!C8+'South Asian'!C8+Tamil!C8</f>
        <v>7</v>
      </c>
      <c r="D8" s="4">
        <f>Hindi!D8+'South Asian'!D8+Tamil!D8</f>
        <v>374</v>
      </c>
      <c r="E8" s="4">
        <f>Hindi!E8+'South Asian'!E8+Tamil!E8</f>
        <v>200</v>
      </c>
      <c r="F8" s="4">
        <f>Hindi!F8+'South Asian'!F8+Tamil!F8</f>
        <v>16</v>
      </c>
      <c r="G8" s="4">
        <f>Hindi!G8+'South Asian'!G8+Tamil!G8</f>
        <v>170</v>
      </c>
      <c r="H8" s="4">
        <f>Hindi!H8+'South Asian'!H8+Tamil!H8</f>
        <v>30</v>
      </c>
      <c r="I8" s="4">
        <f>Hindi!I8+'South Asian'!I8+Tamil!I8</f>
        <v>29</v>
      </c>
      <c r="J8" s="4">
        <f>Hindi!J8+'South Asian'!J8+Tamil!J8</f>
        <v>111</v>
      </c>
      <c r="K8" s="5">
        <f>Hindi!K8+'South Asian'!K8+Tamil!K8</f>
        <v>97132</v>
      </c>
      <c r="L8" s="5">
        <f>Hindi!L8+'South Asian'!L8+Tamil!L8</f>
        <v>3625</v>
      </c>
      <c r="M8" s="5">
        <f>Hindi!M8+'South Asian'!M8+Tamil!M8</f>
        <v>1950</v>
      </c>
      <c r="N8" s="5">
        <f>Hindi!N8+'South Asian'!N8+Tamil!N8</f>
        <v>5526</v>
      </c>
    </row>
    <row r="9" spans="1:14" x14ac:dyDescent="0.2">
      <c r="A9" t="s">
        <v>63</v>
      </c>
      <c r="B9" s="11">
        <f>Tamil!B9</f>
        <v>2011</v>
      </c>
      <c r="C9" s="4">
        <f>Hindi!C9+'South Asian'!C9+Tamil!C9</f>
        <v>7</v>
      </c>
      <c r="D9" s="4">
        <f>Hindi!D9+'South Asian'!D9+Tamil!D9</f>
        <v>411</v>
      </c>
      <c r="E9" s="4">
        <f>Hindi!E9+'South Asian'!E9+Tamil!E9</f>
        <v>189</v>
      </c>
      <c r="F9" s="4">
        <f>Hindi!F9+'South Asian'!F9+Tamil!F9</f>
        <v>42</v>
      </c>
      <c r="G9" s="4">
        <f>Hindi!G9+'South Asian'!G9+Tamil!G9</f>
        <v>134</v>
      </c>
      <c r="H9" s="4">
        <f>Hindi!H9+'South Asian'!H9+Tamil!H9</f>
        <v>31</v>
      </c>
      <c r="I9" s="4">
        <f>Hindi!I9+'South Asian'!I9+Tamil!I9</f>
        <v>21</v>
      </c>
      <c r="J9" s="4">
        <f>Hindi!J9+'South Asian'!J9+Tamil!J9</f>
        <v>82</v>
      </c>
      <c r="K9" s="5">
        <f>Hindi!K9+'South Asian'!K9+Tamil!K9</f>
        <v>104260</v>
      </c>
      <c r="L9" s="5">
        <f>Hindi!L9+'South Asian'!L9+Tamil!L9</f>
        <v>3212</v>
      </c>
      <c r="M9" s="5">
        <f>Hindi!M9+'South Asian'!M9+Tamil!M9</f>
        <v>2126</v>
      </c>
      <c r="N9" s="5">
        <f>Hindi!N9+'South Asian'!N9+Tamil!N9</f>
        <v>7344</v>
      </c>
    </row>
    <row r="10" spans="1:14" x14ac:dyDescent="0.2">
      <c r="A10" t="s">
        <v>63</v>
      </c>
      <c r="B10" s="11">
        <f>Tamil!B10</f>
        <v>2012</v>
      </c>
      <c r="C10" s="4">
        <f>Hindi!C10+'South Asian'!C10+Tamil!C10</f>
        <v>6</v>
      </c>
      <c r="D10" s="4">
        <f>Hindi!D10+'South Asian'!D10+Tamil!D10</f>
        <v>432</v>
      </c>
      <c r="E10" s="4">
        <f>Hindi!E10+'South Asian'!E10+Tamil!E10</f>
        <v>199</v>
      </c>
      <c r="F10" s="4">
        <f>Hindi!F10+'South Asian'!F10+Tamil!F10</f>
        <v>43</v>
      </c>
      <c r="G10" s="4">
        <f>Hindi!G10+'South Asian'!G10+Tamil!G10</f>
        <v>113</v>
      </c>
      <c r="H10" s="4">
        <f>Hindi!H10+'South Asian'!H10+Tamil!H10</f>
        <v>38</v>
      </c>
      <c r="I10" s="4">
        <f>Hindi!I10+'South Asian'!I10+Tamil!I10</f>
        <v>14</v>
      </c>
      <c r="J10" s="4">
        <f>Hindi!J10+'South Asian'!J10+Tamil!J10</f>
        <v>61</v>
      </c>
      <c r="K10" s="5">
        <f>Hindi!K10+'South Asian'!K10+Tamil!K10</f>
        <v>105859</v>
      </c>
      <c r="L10" s="5">
        <f>Hindi!L10+'South Asian'!L10+Tamil!L10</f>
        <v>3808</v>
      </c>
      <c r="M10" s="5">
        <f>Hindi!M10+'South Asian'!M10+Tamil!M10</f>
        <v>2077</v>
      </c>
      <c r="N10" s="5">
        <f>Hindi!N10+'South Asian'!N10+Tamil!N10</f>
        <v>7204</v>
      </c>
    </row>
    <row r="11" spans="1:14" x14ac:dyDescent="0.2">
      <c r="A11" t="s">
        <v>63</v>
      </c>
      <c r="B11" s="11">
        <f>Tamil!B11</f>
        <v>2013</v>
      </c>
      <c r="C11" s="4">
        <f>Hindi!C11+'South Asian'!C11+Tamil!C11</f>
        <v>6</v>
      </c>
      <c r="D11" s="4">
        <f>Hindi!D11+'South Asian'!D11+Tamil!D11</f>
        <v>439</v>
      </c>
      <c r="E11" s="4">
        <f>Hindi!E11+'South Asian'!E11+Tamil!E11</f>
        <v>211</v>
      </c>
      <c r="F11" s="4">
        <f>Hindi!F11+'South Asian'!F11+Tamil!F11</f>
        <v>26</v>
      </c>
      <c r="G11" s="4">
        <f>Hindi!G11+'South Asian'!G11+Tamil!G11</f>
        <v>160</v>
      </c>
      <c r="H11" s="4">
        <f>Hindi!H11+'South Asian'!H11+Tamil!H11</f>
        <v>34</v>
      </c>
      <c r="I11" s="4">
        <f>Hindi!I11+'South Asian'!I11+Tamil!I11</f>
        <v>29</v>
      </c>
      <c r="J11" s="4">
        <f>Hindi!J11+'South Asian'!J11+Tamil!J11</f>
        <v>97</v>
      </c>
      <c r="K11" s="5">
        <f>Hindi!K11+'South Asian'!K11+Tamil!K11</f>
        <v>104165</v>
      </c>
      <c r="L11" s="5">
        <f>Hindi!L11+'South Asian'!L11+Tamil!L11</f>
        <v>3484</v>
      </c>
      <c r="M11" s="5">
        <f>Hindi!M11+'South Asian'!M11+Tamil!M11</f>
        <v>2045</v>
      </c>
      <c r="N11" s="5">
        <f>Hindi!N11+'South Asian'!N11+Tamil!N11</f>
        <v>10951</v>
      </c>
    </row>
    <row r="12" spans="1:14" x14ac:dyDescent="0.2">
      <c r="A12" t="s">
        <v>63</v>
      </c>
      <c r="B12" s="11">
        <f>Tamil!B12</f>
        <v>2014</v>
      </c>
      <c r="C12" s="4">
        <f>Hindi!C12+'South Asian'!C12+Tamil!C12</f>
        <v>7</v>
      </c>
      <c r="D12" s="4">
        <f>Hindi!D12+'South Asian'!D12+Tamil!D12</f>
        <v>436</v>
      </c>
      <c r="E12" s="4">
        <f>Hindi!E12+'South Asian'!E12+Tamil!E12</f>
        <v>205</v>
      </c>
      <c r="F12" s="4">
        <f>Hindi!F12+'South Asian'!F12+Tamil!F12</f>
        <v>21</v>
      </c>
      <c r="G12" s="4">
        <f>Hindi!G12+'South Asian'!G12+Tamil!G12</f>
        <v>196</v>
      </c>
      <c r="H12" s="4">
        <f>Hindi!H12+'South Asian'!H12+Tamil!H12</f>
        <v>34</v>
      </c>
      <c r="I12" s="4">
        <f>Hindi!I12+'South Asian'!I12+Tamil!I12</f>
        <v>39</v>
      </c>
      <c r="J12" s="4">
        <f>Hindi!J12+'South Asian'!J12+Tamil!J12</f>
        <v>123</v>
      </c>
      <c r="K12" s="5">
        <f>Hindi!K12+'South Asian'!K12+Tamil!K12</f>
        <v>102747</v>
      </c>
      <c r="L12" s="5">
        <f>Hindi!L12+'South Asian'!L12+Tamil!L12</f>
        <v>3670</v>
      </c>
      <c r="M12" s="5">
        <f>Hindi!M12+'South Asian'!M12+Tamil!M12</f>
        <v>2170</v>
      </c>
      <c r="N12" s="5">
        <f>Hindi!N12+'South Asian'!N12+Tamil!N12</f>
        <v>6746</v>
      </c>
    </row>
    <row r="13" spans="1:14" x14ac:dyDescent="0.2">
      <c r="A13" t="s">
        <v>63</v>
      </c>
      <c r="B13" s="11">
        <f>Tamil!B13</f>
        <v>2015</v>
      </c>
      <c r="C13" s="4">
        <f>Hindi!C13+'South Asian'!C13+Tamil!C13</f>
        <v>6</v>
      </c>
      <c r="D13" s="4">
        <f>Hindi!D13+'South Asian'!D13+Tamil!D13</f>
        <v>406</v>
      </c>
      <c r="E13" s="4">
        <f>Hindi!E13+'South Asian'!E13+Tamil!E13</f>
        <v>199</v>
      </c>
      <c r="F13" s="4">
        <f>Hindi!F13+'South Asian'!F13+Tamil!F13</f>
        <v>16</v>
      </c>
      <c r="G13" s="4">
        <f>Hindi!G13+'South Asian'!G13+Tamil!G13</f>
        <v>195</v>
      </c>
      <c r="H13" s="4">
        <f>Hindi!H13+'South Asian'!H13+Tamil!H13</f>
        <v>45</v>
      </c>
      <c r="I13" s="4">
        <f>Hindi!I13+'South Asian'!I13+Tamil!I13</f>
        <v>35</v>
      </c>
      <c r="J13" s="4">
        <f>Hindi!J13+'South Asian'!J13+Tamil!J13</f>
        <v>115</v>
      </c>
      <c r="K13" s="5">
        <f>Hindi!K13+'South Asian'!K13+Tamil!K13</f>
        <v>104427</v>
      </c>
      <c r="L13" s="5">
        <f>Hindi!L13+'South Asian'!L13+Tamil!L13</f>
        <v>4159</v>
      </c>
      <c r="M13" s="5">
        <f>Hindi!M13+'South Asian'!M13+Tamil!M13</f>
        <v>2373</v>
      </c>
      <c r="N13" s="5">
        <f>Hindi!N13+'South Asian'!N13+Tamil!N13</f>
        <v>7930</v>
      </c>
    </row>
    <row r="14" spans="1:14" x14ac:dyDescent="0.2">
      <c r="A14" t="s">
        <v>63</v>
      </c>
      <c r="B14" s="11">
        <f>Tamil!B14</f>
        <v>2016</v>
      </c>
      <c r="C14" s="4">
        <f>Hindi!C14+'South Asian'!C14+Tamil!C14</f>
        <v>6</v>
      </c>
      <c r="D14" s="4">
        <f>Hindi!D14+'South Asian'!D14+Tamil!D14</f>
        <v>411</v>
      </c>
      <c r="E14" s="4">
        <f>Hindi!E14+'South Asian'!E14+Tamil!E14</f>
        <v>180</v>
      </c>
      <c r="F14" s="4">
        <f>Hindi!F14+'South Asian'!F14+Tamil!F14</f>
        <v>20</v>
      </c>
      <c r="G14" s="4">
        <f>Hindi!G14+'South Asian'!G14+Tamil!G14</f>
        <v>172</v>
      </c>
      <c r="H14" s="4">
        <f>Hindi!H14+'South Asian'!H14+Tamil!H14</f>
        <v>38</v>
      </c>
      <c r="I14" s="4">
        <f>Hindi!I14+'South Asian'!I14+Tamil!I14</f>
        <v>32</v>
      </c>
      <c r="J14" s="4">
        <f>Hindi!J14+'South Asian'!J14+Tamil!J14</f>
        <v>102</v>
      </c>
      <c r="K14" s="5">
        <f>Hindi!K14+'South Asian'!K14+Tamil!K14</f>
        <v>101268</v>
      </c>
      <c r="L14" s="5">
        <f>Hindi!L14+'South Asian'!L14+Tamil!L14</f>
        <v>4809</v>
      </c>
      <c r="M14" s="5">
        <f>Hindi!M14+'South Asian'!M14+Tamil!M14</f>
        <v>2353</v>
      </c>
      <c r="N14" s="5">
        <f>Hindi!N14+'South Asian'!N14+Tamil!N14</f>
        <v>11432</v>
      </c>
    </row>
    <row r="15" spans="1:14" x14ac:dyDescent="0.2">
      <c r="A15" t="s">
        <v>63</v>
      </c>
      <c r="B15" s="11">
        <f>Tamil!B15</f>
        <v>2017</v>
      </c>
      <c r="C15" s="4">
        <f>Hindi!C15+'South Asian'!C15+Tamil!C15</f>
        <v>6</v>
      </c>
      <c r="D15" s="4">
        <f>Hindi!D15+'South Asian'!D15+Tamil!D15</f>
        <v>421</v>
      </c>
      <c r="E15" s="4">
        <f>Hindi!E15+'South Asian'!E15+Tamil!E15</f>
        <v>184</v>
      </c>
      <c r="F15" s="4">
        <f>Hindi!F15+'South Asian'!F15+Tamil!F15</f>
        <v>15</v>
      </c>
      <c r="G15" s="4">
        <f>Hindi!G15+'South Asian'!G15+Tamil!G15</f>
        <v>217</v>
      </c>
      <c r="H15" s="4">
        <f>Hindi!H15+'South Asian'!H15+Tamil!H15</f>
        <v>39</v>
      </c>
      <c r="I15" s="4">
        <f>Hindi!I15+'South Asian'!I15+Tamil!I15</f>
        <v>42</v>
      </c>
      <c r="J15" s="4">
        <f>Hindi!J15+'South Asian'!J15+Tamil!J15</f>
        <v>136</v>
      </c>
      <c r="K15" s="5">
        <f>Hindi!K15+'South Asian'!K15+Tamil!K15</f>
        <v>110671</v>
      </c>
      <c r="L15" s="5">
        <f>Hindi!L15+'South Asian'!L15+Tamil!L15</f>
        <v>3037</v>
      </c>
      <c r="M15" s="5">
        <f>Hindi!M15+'South Asian'!M15+Tamil!M15</f>
        <v>2233</v>
      </c>
      <c r="N15" s="5">
        <f>Hindi!N15+'South Asian'!N15+Tamil!N15</f>
        <v>8857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252</v>
      </c>
      <c r="K17" s="8">
        <f>SUM(K5:K15)</f>
        <v>1156120</v>
      </c>
      <c r="L17" s="8">
        <f>SUM(L5:L15)</f>
        <v>41263</v>
      </c>
      <c r="M17" s="8">
        <f>SUM(M5:M15)</f>
        <v>24509</v>
      </c>
      <c r="N17" s="8">
        <f>SUM(N5:N15)</f>
        <v>85810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8</v>
      </c>
      <c r="D20" s="4"/>
      <c r="E20" s="4"/>
      <c r="F20" s="9">
        <f t="shared" ref="F20:F30" si="1">IF(C5=0,"",IF(C5="","",(F5/C5)))</f>
        <v>2.375</v>
      </c>
      <c r="G20" s="28">
        <f t="shared" ref="G20:G30" si="2">IF(E5=0,"",IF(E5="","",(G5/E5)))</f>
        <v>0.88111888111888115</v>
      </c>
      <c r="H20" s="28">
        <f t="shared" ref="H20:H30" si="3">IF(G5=0,"",IF(G5="","",(H5/G5)))</f>
        <v>0.30952380952380953</v>
      </c>
      <c r="I20" s="28">
        <f t="shared" ref="I20:I30" si="4">IF(G5=0,"",IF(G5="","",(I5/G5)))</f>
        <v>0.19047619047619047</v>
      </c>
      <c r="J20" s="28">
        <f t="shared" ref="J20:J30" si="5">IF(G5=0,"",IF(G5="","",(J5/G5)))</f>
        <v>0.5</v>
      </c>
      <c r="K20" s="5"/>
      <c r="L20" s="10">
        <f t="shared" ref="L20:L30" si="6">IF(K5=0,"",IF(K5="","",(L5/K5)))</f>
        <v>3.9528171665202658E-2</v>
      </c>
      <c r="M20" s="10">
        <f t="shared" ref="M20:M30" si="7">IF(K5=0,"",IF(K5="","",(M5/K5)))</f>
        <v>1.9141480930914986E-2</v>
      </c>
      <c r="N20" s="10">
        <f t="shared" ref="N20:N30" si="8">IF(K5=0,"",IF(K5="","",(N5/K5)))</f>
        <v>6.3718061333822407E-2</v>
      </c>
    </row>
    <row r="21" spans="2:14" x14ac:dyDescent="0.2">
      <c r="B21" s="11">
        <f t="shared" si="0"/>
        <v>2008</v>
      </c>
      <c r="C21" s="4">
        <f t="shared" si="0"/>
        <v>8</v>
      </c>
      <c r="D21" s="10">
        <f t="shared" ref="D21:E30" si="9">IF(D5=0,"",IF(D5="","",((D6-D5)/D5)))</f>
        <v>-1.643835616438356E-2</v>
      </c>
      <c r="E21" s="10">
        <f t="shared" si="9"/>
        <v>0.30069930069930068</v>
      </c>
      <c r="F21" s="9">
        <f t="shared" si="1"/>
        <v>2.625</v>
      </c>
      <c r="G21" s="28">
        <f t="shared" si="2"/>
        <v>0.62903225806451613</v>
      </c>
      <c r="H21" s="28">
        <f t="shared" si="3"/>
        <v>0.39316239316239315</v>
      </c>
      <c r="I21" s="28">
        <f t="shared" si="4"/>
        <v>0.14529914529914531</v>
      </c>
      <c r="J21" s="28">
        <f t="shared" si="5"/>
        <v>0.46153846153846156</v>
      </c>
      <c r="K21" s="28">
        <f t="shared" ref="K21:K30" si="10">IF(K5=0,"",IF(K5="","",(K6-K5)/K5))</f>
        <v>0.17267874552351903</v>
      </c>
      <c r="L21" s="10">
        <f t="shared" si="6"/>
        <v>3.0275093426403041E-2</v>
      </c>
      <c r="M21" s="10">
        <f t="shared" si="7"/>
        <v>2.302322901404277E-2</v>
      </c>
      <c r="N21" s="10">
        <f t="shared" si="8"/>
        <v>5.9677658331001103E-2</v>
      </c>
    </row>
    <row r="22" spans="2:14" x14ac:dyDescent="0.2">
      <c r="B22" s="11">
        <f t="shared" si="0"/>
        <v>2009</v>
      </c>
      <c r="C22" s="4">
        <f t="shared" si="0"/>
        <v>8</v>
      </c>
      <c r="D22" s="10">
        <f t="shared" si="9"/>
        <v>2.5069637883008356E-2</v>
      </c>
      <c r="E22" s="10">
        <f t="shared" si="9"/>
        <v>0.17204301075268819</v>
      </c>
      <c r="F22" s="9">
        <f t="shared" si="1"/>
        <v>1.625</v>
      </c>
      <c r="G22" s="28">
        <f t="shared" si="2"/>
        <v>0.52752293577981646</v>
      </c>
      <c r="H22" s="28">
        <f t="shared" si="3"/>
        <v>0.33043478260869563</v>
      </c>
      <c r="I22" s="28">
        <f t="shared" si="4"/>
        <v>0.19130434782608696</v>
      </c>
      <c r="J22" s="28">
        <f t="shared" si="5"/>
        <v>0.47826086956521741</v>
      </c>
      <c r="K22" s="28">
        <f t="shared" si="10"/>
        <v>-0.17267833330589533</v>
      </c>
      <c r="L22" s="10">
        <f t="shared" si="6"/>
        <v>3.6673697616110161E-2</v>
      </c>
      <c r="M22" s="10">
        <f t="shared" si="7"/>
        <v>2.3898595136705537E-2</v>
      </c>
      <c r="N22" s="10">
        <f t="shared" si="8"/>
        <v>5.9388307398416045E-2</v>
      </c>
    </row>
    <row r="23" spans="2:14" x14ac:dyDescent="0.2">
      <c r="B23" s="11">
        <f t="shared" si="0"/>
        <v>2010</v>
      </c>
      <c r="C23" s="4">
        <f t="shared" si="0"/>
        <v>7</v>
      </c>
      <c r="D23" s="10">
        <f t="shared" si="9"/>
        <v>1.6304347826086956E-2</v>
      </c>
      <c r="E23" s="10">
        <f t="shared" si="9"/>
        <v>-8.2568807339449546E-2</v>
      </c>
      <c r="F23" s="9">
        <f t="shared" si="1"/>
        <v>2.2857142857142856</v>
      </c>
      <c r="G23" s="28">
        <f t="shared" si="2"/>
        <v>0.85</v>
      </c>
      <c r="H23" s="28">
        <f t="shared" si="3"/>
        <v>0.17647058823529413</v>
      </c>
      <c r="I23" s="28">
        <f t="shared" si="4"/>
        <v>0.17058823529411765</v>
      </c>
      <c r="J23" s="28">
        <f t="shared" si="5"/>
        <v>0.65294117647058825</v>
      </c>
      <c r="K23" s="28">
        <f t="shared" si="10"/>
        <v>-3.3589366020615276E-2</v>
      </c>
      <c r="L23" s="10">
        <f t="shared" si="6"/>
        <v>3.7320347568257632E-2</v>
      </c>
      <c r="M23" s="10">
        <f t="shared" si="7"/>
        <v>2.0075773174648932E-2</v>
      </c>
      <c r="N23" s="10">
        <f t="shared" si="8"/>
        <v>5.6891652596466662E-2</v>
      </c>
    </row>
    <row r="24" spans="2:14" x14ac:dyDescent="0.2">
      <c r="B24" s="11">
        <f t="shared" si="0"/>
        <v>2011</v>
      </c>
      <c r="C24" s="4">
        <f t="shared" si="0"/>
        <v>7</v>
      </c>
      <c r="D24" s="10">
        <f t="shared" si="9"/>
        <v>9.8930481283422467E-2</v>
      </c>
      <c r="E24" s="10">
        <f t="shared" si="9"/>
        <v>-5.5E-2</v>
      </c>
      <c r="F24" s="9">
        <f t="shared" si="1"/>
        <v>6</v>
      </c>
      <c r="G24" s="28">
        <f t="shared" si="2"/>
        <v>0.70899470899470896</v>
      </c>
      <c r="H24" s="28">
        <f t="shared" si="3"/>
        <v>0.23134328358208955</v>
      </c>
      <c r="I24" s="28">
        <f t="shared" si="4"/>
        <v>0.15671641791044777</v>
      </c>
      <c r="J24" s="28">
        <f t="shared" si="5"/>
        <v>0.61194029850746268</v>
      </c>
      <c r="K24" s="28">
        <f t="shared" si="10"/>
        <v>7.3384672404562867E-2</v>
      </c>
      <c r="L24" s="10">
        <f t="shared" si="6"/>
        <v>3.0807596393631308E-2</v>
      </c>
      <c r="M24" s="10">
        <f t="shared" si="7"/>
        <v>2.0391329368885477E-2</v>
      </c>
      <c r="N24" s="10">
        <f t="shared" si="8"/>
        <v>7.0439286399386153E-2</v>
      </c>
    </row>
    <row r="25" spans="2:14" x14ac:dyDescent="0.2">
      <c r="B25" s="11">
        <f t="shared" si="0"/>
        <v>2012</v>
      </c>
      <c r="C25" s="4">
        <f t="shared" si="0"/>
        <v>6</v>
      </c>
      <c r="D25" s="10">
        <f t="shared" si="9"/>
        <v>5.1094890510948905E-2</v>
      </c>
      <c r="E25" s="10">
        <f t="shared" si="9"/>
        <v>5.2910052910052907E-2</v>
      </c>
      <c r="F25" s="9">
        <f t="shared" si="1"/>
        <v>7.166666666666667</v>
      </c>
      <c r="G25" s="28">
        <f t="shared" si="2"/>
        <v>0.56783919597989951</v>
      </c>
      <c r="H25" s="28">
        <f t="shared" si="3"/>
        <v>0.33628318584070799</v>
      </c>
      <c r="I25" s="28">
        <f t="shared" si="4"/>
        <v>0.12389380530973451</v>
      </c>
      <c r="J25" s="28">
        <f t="shared" si="5"/>
        <v>0.53982300884955747</v>
      </c>
      <c r="K25" s="28">
        <f t="shared" si="10"/>
        <v>1.5336658354114713E-2</v>
      </c>
      <c r="L25" s="10">
        <f t="shared" si="6"/>
        <v>3.5972378352336597E-2</v>
      </c>
      <c r="M25" s="10">
        <f t="shared" si="7"/>
        <v>1.9620438507826448E-2</v>
      </c>
      <c r="N25" s="10">
        <f t="shared" si="8"/>
        <v>6.8052787198065345E-2</v>
      </c>
    </row>
    <row r="26" spans="2:14" x14ac:dyDescent="0.2">
      <c r="B26" s="11">
        <f t="shared" si="0"/>
        <v>2013</v>
      </c>
      <c r="C26" s="4">
        <f t="shared" si="0"/>
        <v>6</v>
      </c>
      <c r="D26" s="10">
        <f t="shared" si="9"/>
        <v>1.6203703703703703E-2</v>
      </c>
      <c r="E26" s="10">
        <f t="shared" si="9"/>
        <v>6.030150753768844E-2</v>
      </c>
      <c r="F26" s="9">
        <f t="shared" si="1"/>
        <v>4.333333333333333</v>
      </c>
      <c r="G26" s="28">
        <f t="shared" si="2"/>
        <v>0.75829383886255919</v>
      </c>
      <c r="H26" s="28">
        <f t="shared" si="3"/>
        <v>0.21249999999999999</v>
      </c>
      <c r="I26" s="28">
        <f t="shared" si="4"/>
        <v>0.18124999999999999</v>
      </c>
      <c r="J26" s="28">
        <f t="shared" si="5"/>
        <v>0.60624999999999996</v>
      </c>
      <c r="K26" s="28">
        <f t="shared" si="10"/>
        <v>-1.6002418311149735E-2</v>
      </c>
      <c r="L26" s="10">
        <f t="shared" si="6"/>
        <v>3.3446935150962413E-2</v>
      </c>
      <c r="M26" s="10">
        <f t="shared" si="7"/>
        <v>1.9632314117025873E-2</v>
      </c>
      <c r="N26" s="10">
        <f t="shared" si="8"/>
        <v>0.1051312821005136</v>
      </c>
    </row>
    <row r="27" spans="2:14" x14ac:dyDescent="0.2">
      <c r="B27" s="11">
        <f t="shared" si="0"/>
        <v>2014</v>
      </c>
      <c r="C27" s="4">
        <f t="shared" si="0"/>
        <v>7</v>
      </c>
      <c r="D27" s="10">
        <f t="shared" si="9"/>
        <v>-6.8337129840546698E-3</v>
      </c>
      <c r="E27" s="10">
        <f t="shared" si="9"/>
        <v>-2.843601895734597E-2</v>
      </c>
      <c r="F27" s="9">
        <f t="shared" si="1"/>
        <v>3</v>
      </c>
      <c r="G27" s="28">
        <f t="shared" si="2"/>
        <v>0.95609756097560972</v>
      </c>
      <c r="H27" s="28">
        <f t="shared" si="3"/>
        <v>0.17346938775510204</v>
      </c>
      <c r="I27" s="28">
        <f t="shared" si="4"/>
        <v>0.19897959183673469</v>
      </c>
      <c r="J27" s="28">
        <f t="shared" si="5"/>
        <v>0.62755102040816324</v>
      </c>
      <c r="K27" s="28">
        <f t="shared" si="10"/>
        <v>-1.3613017808284932E-2</v>
      </c>
      <c r="L27" s="10">
        <f t="shared" si="6"/>
        <v>3.5718804441978842E-2</v>
      </c>
      <c r="M27" s="10">
        <f t="shared" si="7"/>
        <v>2.1119838048799477E-2</v>
      </c>
      <c r="N27" s="10">
        <f t="shared" si="8"/>
        <v>6.5656418192258661E-2</v>
      </c>
    </row>
    <row r="28" spans="2:14" x14ac:dyDescent="0.2">
      <c r="B28" s="11">
        <f t="shared" si="0"/>
        <v>2015</v>
      </c>
      <c r="C28" s="4">
        <f t="shared" si="0"/>
        <v>6</v>
      </c>
      <c r="D28" s="10">
        <f t="shared" si="9"/>
        <v>-6.8807339449541288E-2</v>
      </c>
      <c r="E28" s="10">
        <f t="shared" si="9"/>
        <v>-2.9268292682926831E-2</v>
      </c>
      <c r="F28" s="9">
        <f t="shared" si="1"/>
        <v>2.6666666666666665</v>
      </c>
      <c r="G28" s="28">
        <f t="shared" si="2"/>
        <v>0.97989949748743721</v>
      </c>
      <c r="H28" s="28">
        <f t="shared" si="3"/>
        <v>0.23076923076923078</v>
      </c>
      <c r="I28" s="28">
        <f t="shared" si="4"/>
        <v>0.17948717948717949</v>
      </c>
      <c r="J28" s="28">
        <f t="shared" si="5"/>
        <v>0.58974358974358976</v>
      </c>
      <c r="K28" s="28">
        <f t="shared" si="10"/>
        <v>1.6350842360360888E-2</v>
      </c>
      <c r="L28" s="10">
        <f t="shared" si="6"/>
        <v>3.9826864699742406E-2</v>
      </c>
      <c r="M28" s="10">
        <f t="shared" si="7"/>
        <v>2.2724008158809504E-2</v>
      </c>
      <c r="N28" s="10">
        <f t="shared" si="8"/>
        <v>7.5938215212540822E-2</v>
      </c>
    </row>
    <row r="29" spans="2:14" x14ac:dyDescent="0.2">
      <c r="B29" s="11">
        <f t="shared" si="0"/>
        <v>2016</v>
      </c>
      <c r="C29" s="4">
        <f t="shared" si="0"/>
        <v>6</v>
      </c>
      <c r="D29" s="10">
        <f t="shared" si="9"/>
        <v>1.2315270935960592E-2</v>
      </c>
      <c r="E29" s="10">
        <f t="shared" si="9"/>
        <v>-9.5477386934673364E-2</v>
      </c>
      <c r="F29" s="9">
        <f t="shared" si="1"/>
        <v>3.3333333333333335</v>
      </c>
      <c r="G29" s="28">
        <f t="shared" si="2"/>
        <v>0.9555555555555556</v>
      </c>
      <c r="H29" s="28">
        <f t="shared" si="3"/>
        <v>0.22093023255813954</v>
      </c>
      <c r="I29" s="28">
        <f t="shared" si="4"/>
        <v>0.18604651162790697</v>
      </c>
      <c r="J29" s="28">
        <f t="shared" si="5"/>
        <v>0.59302325581395354</v>
      </c>
      <c r="K29" s="28">
        <f t="shared" si="10"/>
        <v>-3.025079720761872E-2</v>
      </c>
      <c r="L29" s="10">
        <f t="shared" si="6"/>
        <v>4.748785401113876E-2</v>
      </c>
      <c r="M29" s="10">
        <f t="shared" si="7"/>
        <v>2.3235375439428052E-2</v>
      </c>
      <c r="N29" s="10">
        <f t="shared" si="8"/>
        <v>0.11288857289568274</v>
      </c>
    </row>
    <row r="30" spans="2:14" x14ac:dyDescent="0.2">
      <c r="B30" s="11">
        <f t="shared" si="0"/>
        <v>2017</v>
      </c>
      <c r="C30" s="4">
        <f t="shared" si="0"/>
        <v>6</v>
      </c>
      <c r="D30" s="10">
        <f t="shared" si="9"/>
        <v>2.4330900243309004E-2</v>
      </c>
      <c r="E30" s="10">
        <f t="shared" si="9"/>
        <v>2.2222222222222223E-2</v>
      </c>
      <c r="F30" s="9">
        <f t="shared" si="1"/>
        <v>2.5</v>
      </c>
      <c r="G30" s="28">
        <f t="shared" si="2"/>
        <v>1.1793478260869565</v>
      </c>
      <c r="H30" s="28">
        <f t="shared" si="3"/>
        <v>0.17972350230414746</v>
      </c>
      <c r="I30" s="28">
        <f t="shared" si="4"/>
        <v>0.19354838709677419</v>
      </c>
      <c r="J30" s="28">
        <f t="shared" si="5"/>
        <v>0.62672811059907829</v>
      </c>
      <c r="K30" s="28">
        <f t="shared" si="10"/>
        <v>9.2852628668483622E-2</v>
      </c>
      <c r="L30" s="10">
        <f t="shared" si="6"/>
        <v>2.7441696560074454E-2</v>
      </c>
      <c r="M30" s="10">
        <f t="shared" si="7"/>
        <v>2.0176920783222342E-2</v>
      </c>
      <c r="N30" s="10">
        <f t="shared" si="8"/>
        <v>8.0029998825347198E-2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14" x14ac:dyDescent="0.2">
      <c r="B33" s="38" t="s">
        <v>26</v>
      </c>
      <c r="C33" s="38"/>
      <c r="D33" s="38"/>
      <c r="E33" s="38"/>
      <c r="F33" s="38"/>
    </row>
    <row r="35" spans="2:14" x14ac:dyDescent="0.2">
      <c r="B35" s="38" t="s">
        <v>114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B1" workbookViewId="0">
      <selection activeCell="B1" sqref="B1:N1"/>
    </sheetView>
  </sheetViews>
  <sheetFormatPr defaultRowHeight="12.75" x14ac:dyDescent="0.2"/>
  <cols>
    <col min="1" max="1" width="5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107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63</v>
      </c>
      <c r="B5" s="11">
        <f>Vietnamese!B5</f>
        <v>2006</v>
      </c>
      <c r="C5" s="4">
        <f>Burmese!C5+Cambodian!C5+Lahu!C5+Laotian!C5+Vietnamese!C5+Chin!C5</f>
        <v>21</v>
      </c>
      <c r="D5" s="4">
        <f>Burmese!D5+Cambodian!D5+Lahu!D5+Laotian!D5+Vietnamese!D5+Chin!D5</f>
        <v>1076</v>
      </c>
      <c r="E5" s="4">
        <f>Burmese!E5+Cambodian!E5+Lahu!E5+Laotian!E5+Vietnamese!E5+Chin!E5</f>
        <v>909</v>
      </c>
      <c r="F5" s="4">
        <f>Burmese!F5+Cambodian!F5+Lahu!F5+Laotian!F5+Vietnamese!F5+Chin!F5</f>
        <v>129</v>
      </c>
      <c r="G5" s="4">
        <f>Burmese!G5+Cambodian!G5+Lahu!G5+Laotian!G5+Vietnamese!G5+Chin!G5</f>
        <v>679</v>
      </c>
      <c r="H5" s="4">
        <f>Burmese!H5+Cambodian!H5+Lahu!H5+Laotian!H5+Vietnamese!H5+Chin!H5</f>
        <v>193</v>
      </c>
      <c r="I5" s="4">
        <f>Burmese!I5+Cambodian!I5+Lahu!I5+Laotian!I5+Vietnamese!I5+Chin!I5</f>
        <v>147</v>
      </c>
      <c r="J5" s="4">
        <f>Burmese!J5+Cambodian!J5+Lahu!J5+Laotian!J5+Vietnamese!J5+Chin!J5</f>
        <v>339</v>
      </c>
      <c r="K5" s="5">
        <f>Burmese!K5+Cambodian!K5+Lahu!K5+Laotian!K5+Vietnamese!K5+Chin!K5</f>
        <v>508847</v>
      </c>
      <c r="L5" s="5">
        <f>Burmese!L5+Cambodian!L5+Lahu!L5+Laotian!L5+Vietnamese!L5+Chin!L5</f>
        <v>16422</v>
      </c>
      <c r="M5" s="5">
        <f>Burmese!M5+Cambodian!M5+Lahu!M5+Laotian!M5+Vietnamese!M5+Chin!M5</f>
        <v>6729</v>
      </c>
      <c r="N5" s="5">
        <f>Burmese!N5+Cambodian!N5+Lahu!N5+Laotian!N5+Vietnamese!N5+Chin!N5</f>
        <v>15537</v>
      </c>
    </row>
    <row r="6" spans="1:14" x14ac:dyDescent="0.2">
      <c r="A6" t="s">
        <v>63</v>
      </c>
      <c r="B6" s="11">
        <f>Vietnamese!B6</f>
        <v>2007</v>
      </c>
      <c r="C6" s="4">
        <f>Burmese!C6+Cambodian!C6+Lahu!C6+Laotian!C6+Vietnamese!C6+Chin!C6</f>
        <v>20</v>
      </c>
      <c r="D6" s="4">
        <f>Burmese!D6+Cambodian!D6+Lahu!D6+Laotian!D6+Vietnamese!D6+Chin!D6</f>
        <v>1120</v>
      </c>
      <c r="E6" s="4">
        <f>Burmese!E6+Cambodian!E6+Lahu!E6+Laotian!E6+Vietnamese!E6+Chin!E6</f>
        <v>916</v>
      </c>
      <c r="F6" s="4">
        <f>Burmese!F6+Cambodian!F6+Lahu!F6+Laotian!F6+Vietnamese!F6+Chin!F6</f>
        <v>30</v>
      </c>
      <c r="G6" s="4">
        <f>Burmese!G6+Cambodian!G6+Lahu!G6+Laotian!G6+Vietnamese!G6+Chin!G6</f>
        <v>733</v>
      </c>
      <c r="H6" s="4">
        <f>Burmese!H6+Cambodian!H6+Lahu!H6+Laotian!H6+Vietnamese!H6+Chin!H6</f>
        <v>219</v>
      </c>
      <c r="I6" s="4">
        <f>Burmese!I6+Cambodian!I6+Lahu!I6+Laotian!I6+Vietnamese!I6+Chin!I6</f>
        <v>135</v>
      </c>
      <c r="J6" s="4">
        <f>Burmese!J6+Cambodian!J6+Lahu!J6+Laotian!J6+Vietnamese!J6+Chin!J6</f>
        <v>379</v>
      </c>
      <c r="K6" s="5">
        <f>Burmese!K6+Cambodian!K6+Lahu!K6+Laotian!K6+Vietnamese!K6+Chin!K6</f>
        <v>494350</v>
      </c>
      <c r="L6" s="5">
        <f>Burmese!L6+Cambodian!L6+Lahu!L6+Laotian!L6+Vietnamese!L6+Chin!L6</f>
        <v>17428</v>
      </c>
      <c r="M6" s="5">
        <f>Burmese!M6+Cambodian!M6+Lahu!M6+Laotian!M6+Vietnamese!M6+Chin!M6</f>
        <v>7082</v>
      </c>
      <c r="N6" s="5">
        <f>Burmese!N6+Cambodian!N6+Lahu!N6+Laotian!N6+Vietnamese!N6+Chin!N6</f>
        <v>17445</v>
      </c>
    </row>
    <row r="7" spans="1:14" x14ac:dyDescent="0.2">
      <c r="A7" t="s">
        <v>63</v>
      </c>
      <c r="B7" s="11">
        <f>Vietnamese!B7</f>
        <v>2008</v>
      </c>
      <c r="C7" s="4">
        <f>Burmese!C7+Cambodian!C7+Lahu!C7+Laotian!C7+Vietnamese!C7+Chin!C7</f>
        <v>20</v>
      </c>
      <c r="D7" s="4">
        <f>Burmese!D7+Cambodian!D7+Lahu!D7+Laotian!D7+Vietnamese!D7+Chin!D7</f>
        <v>1150</v>
      </c>
      <c r="E7" s="4">
        <f>Burmese!E7+Cambodian!E7+Lahu!E7+Laotian!E7+Vietnamese!E7+Chin!E7</f>
        <v>872</v>
      </c>
      <c r="F7" s="4">
        <f>Burmese!F7+Cambodian!F7+Lahu!F7+Laotian!F7+Vietnamese!F7+Chin!F7</f>
        <v>58</v>
      </c>
      <c r="G7" s="4">
        <f>Burmese!G7+Cambodian!G7+Lahu!G7+Laotian!G7+Vietnamese!G7+Chin!G7</f>
        <v>686</v>
      </c>
      <c r="H7" s="4">
        <f>Burmese!H7+Cambodian!H7+Lahu!H7+Laotian!H7+Vietnamese!H7+Chin!H7</f>
        <v>196</v>
      </c>
      <c r="I7" s="4">
        <f>Burmese!I7+Cambodian!I7+Lahu!I7+Laotian!I7+Vietnamese!I7+Chin!I7</f>
        <v>149</v>
      </c>
      <c r="J7" s="4">
        <f>Burmese!J7+Cambodian!J7+Lahu!J7+Laotian!J7+Vietnamese!J7+Chin!J7</f>
        <v>341</v>
      </c>
      <c r="K7" s="5">
        <f>Burmese!K7+Cambodian!K7+Lahu!K7+Laotian!K7+Vietnamese!K7+Chin!K7</f>
        <v>481644</v>
      </c>
      <c r="L7" s="5">
        <f>Burmese!L7+Cambodian!L7+Lahu!L7+Laotian!L7+Vietnamese!L7+Chin!L7</f>
        <v>15782</v>
      </c>
      <c r="M7" s="5">
        <f>Burmese!M7+Cambodian!M7+Lahu!M7+Laotian!M7+Vietnamese!M7+Chin!M7</f>
        <v>8294</v>
      </c>
      <c r="N7" s="5">
        <f>Burmese!N7+Cambodian!N7+Lahu!N7+Laotian!N7+Vietnamese!N7+Chin!N7</f>
        <v>16463</v>
      </c>
    </row>
    <row r="8" spans="1:14" x14ac:dyDescent="0.2">
      <c r="A8" t="s">
        <v>63</v>
      </c>
      <c r="B8" s="11">
        <f>Vietnamese!B8</f>
        <v>2009</v>
      </c>
      <c r="C8" s="4">
        <f>Burmese!C8+Cambodian!C8+Lahu!C8+Laotian!C8+Vietnamese!C8+Chin!C8</f>
        <v>19</v>
      </c>
      <c r="D8" s="4">
        <f>Burmese!D8+Cambodian!D8+Lahu!D8+Laotian!D8+Vietnamese!D8+Chin!D8</f>
        <v>1274</v>
      </c>
      <c r="E8" s="4">
        <f>Burmese!E8+Cambodian!E8+Lahu!E8+Laotian!E8+Vietnamese!E8+Chin!E8</f>
        <v>993</v>
      </c>
      <c r="F8" s="4">
        <f>Burmese!F8+Cambodian!F8+Lahu!F8+Laotian!F8+Vietnamese!F8+Chin!F8</f>
        <v>135</v>
      </c>
      <c r="G8" s="4">
        <f>Burmese!G8+Cambodian!G8+Lahu!G8+Laotian!G8+Vietnamese!G8+Chin!G8</f>
        <v>712</v>
      </c>
      <c r="H8" s="4">
        <f>Burmese!H8+Cambodian!H8+Lahu!H8+Laotian!H8+Vietnamese!H8+Chin!H8</f>
        <v>173</v>
      </c>
      <c r="I8" s="4">
        <f>Burmese!I8+Cambodian!I8+Lahu!I8+Laotian!I8+Vietnamese!I8+Chin!I8</f>
        <v>124</v>
      </c>
      <c r="J8" s="4">
        <f>Burmese!J8+Cambodian!J8+Lahu!J8+Laotian!J8+Vietnamese!J8+Chin!J8</f>
        <v>415</v>
      </c>
      <c r="K8" s="5">
        <f>Burmese!K8+Cambodian!K8+Lahu!K8+Laotian!K8+Vietnamese!K8+Chin!K8</f>
        <v>431987</v>
      </c>
      <c r="L8" s="5">
        <f>Burmese!L8+Cambodian!L8+Lahu!L8+Laotian!L8+Vietnamese!L8+Chin!L8</f>
        <v>16791</v>
      </c>
      <c r="M8" s="5">
        <f>Burmese!M8+Cambodian!M8+Lahu!M8+Laotian!M8+Vietnamese!M8+Chin!M8</f>
        <v>5934</v>
      </c>
      <c r="N8" s="5">
        <f>Burmese!N8+Cambodian!N8+Lahu!N8+Laotian!N8+Vietnamese!N8+Chin!N8</f>
        <v>19956</v>
      </c>
    </row>
    <row r="9" spans="1:14" x14ac:dyDescent="0.2">
      <c r="A9" t="s">
        <v>63</v>
      </c>
      <c r="B9" s="11">
        <f>Vietnamese!B9</f>
        <v>2010</v>
      </c>
      <c r="C9" s="4">
        <f>Burmese!C9+Cambodian!C9+Lahu!C9+Laotian!C9+Vietnamese!C9+Chin!C9</f>
        <v>18</v>
      </c>
      <c r="D9" s="4">
        <f>Burmese!D9+Cambodian!D9+Lahu!D9+Laotian!D9+Vietnamese!D9+Chin!D9</f>
        <v>1315</v>
      </c>
      <c r="E9" s="4">
        <f>Burmese!E9+Cambodian!E9+Lahu!E9+Laotian!E9+Vietnamese!E9+Chin!E9</f>
        <v>988</v>
      </c>
      <c r="F9" s="4">
        <f>Burmese!F9+Cambodian!F9+Lahu!F9+Laotian!F9+Vietnamese!F9+Chin!F9</f>
        <v>81</v>
      </c>
      <c r="G9" s="4">
        <f>Burmese!G9+Cambodian!G9+Lahu!G9+Laotian!G9+Vietnamese!G9+Chin!G9</f>
        <v>762</v>
      </c>
      <c r="H9" s="4">
        <f>Burmese!H9+Cambodian!H9+Lahu!H9+Laotian!H9+Vietnamese!H9+Chin!H9</f>
        <v>134</v>
      </c>
      <c r="I9" s="4">
        <f>Burmese!I9+Cambodian!I9+Lahu!I9+Laotian!I9+Vietnamese!I9+Chin!I9</f>
        <v>131</v>
      </c>
      <c r="J9" s="4">
        <f>Burmese!J9+Cambodian!J9+Lahu!J9+Laotian!J9+Vietnamese!J9+Chin!J9</f>
        <v>497</v>
      </c>
      <c r="K9" s="5">
        <f>Burmese!K9+Cambodian!K9+Lahu!K9+Laotian!K9+Vietnamese!K9+Chin!K9</f>
        <v>408479</v>
      </c>
      <c r="L9" s="5">
        <f>Burmese!L9+Cambodian!L9+Lahu!L9+Laotian!L9+Vietnamese!L9+Chin!L9</f>
        <v>13762</v>
      </c>
      <c r="M9" s="5">
        <f>Burmese!M9+Cambodian!M9+Lahu!M9+Laotian!M9+Vietnamese!M9+Chin!M9</f>
        <v>4284</v>
      </c>
      <c r="N9" s="5">
        <f>Burmese!N9+Cambodian!N9+Lahu!N9+Laotian!N9+Vietnamese!N9+Chin!N9</f>
        <v>18175</v>
      </c>
    </row>
    <row r="10" spans="1:14" x14ac:dyDescent="0.2">
      <c r="A10" t="s">
        <v>63</v>
      </c>
      <c r="B10" s="11">
        <f>Vietnamese!B10</f>
        <v>2011</v>
      </c>
      <c r="C10" s="4">
        <f>Burmese!C10+Cambodian!C10+Lahu!C10+Laotian!C10+Vietnamese!C10+Chin!C10</f>
        <v>19</v>
      </c>
      <c r="D10" s="4">
        <f>Burmese!D10+Cambodian!D10+Lahu!D10+Laotian!D10+Vietnamese!D10+Chin!D10</f>
        <v>1361</v>
      </c>
      <c r="E10" s="4">
        <f>Burmese!E10+Cambodian!E10+Lahu!E10+Laotian!E10+Vietnamese!E10+Chin!E10</f>
        <v>910</v>
      </c>
      <c r="F10" s="4">
        <f>Burmese!F10+Cambodian!F10+Lahu!F10+Laotian!F10+Vietnamese!F10+Chin!F10</f>
        <v>76</v>
      </c>
      <c r="G10" s="4">
        <f>Burmese!G10+Cambodian!G10+Lahu!G10+Laotian!G10+Vietnamese!G10+Chin!G10</f>
        <v>765</v>
      </c>
      <c r="H10" s="4">
        <f>Burmese!H10+Cambodian!H10+Lahu!H10+Laotian!H10+Vietnamese!H10+Chin!H10</f>
        <v>145</v>
      </c>
      <c r="I10" s="4">
        <f>Burmese!I10+Cambodian!I10+Lahu!I10+Laotian!I10+Vietnamese!I10+Chin!I10</f>
        <v>123</v>
      </c>
      <c r="J10" s="4">
        <f>Burmese!J10+Cambodian!J10+Lahu!J10+Laotian!J10+Vietnamese!J10+Chin!J10</f>
        <v>497</v>
      </c>
      <c r="K10" s="5">
        <f>Burmese!K10+Cambodian!K10+Lahu!K10+Laotian!K10+Vietnamese!K10+Chin!K10</f>
        <v>405438</v>
      </c>
      <c r="L10" s="5">
        <f>Burmese!L10+Cambodian!L10+Lahu!L10+Laotian!L10+Vietnamese!L10+Chin!L10</f>
        <v>10290</v>
      </c>
      <c r="M10" s="5">
        <f>Burmese!M10+Cambodian!M10+Lahu!M10+Laotian!M10+Vietnamese!M10+Chin!M10</f>
        <v>4747</v>
      </c>
      <c r="N10" s="5">
        <f>Burmese!N10+Cambodian!N10+Lahu!N10+Laotian!N10+Vietnamese!N10+Chin!N10</f>
        <v>21529</v>
      </c>
    </row>
    <row r="11" spans="1:14" x14ac:dyDescent="0.2">
      <c r="A11" t="s">
        <v>63</v>
      </c>
      <c r="B11" s="11">
        <f>Vietnamese!B11</f>
        <v>2012</v>
      </c>
      <c r="C11" s="4">
        <f>Burmese!C11+Cambodian!C11+Lahu!C11+Laotian!C11+Vietnamese!C11+Chin!C11</f>
        <v>18</v>
      </c>
      <c r="D11" s="4">
        <f>Burmese!D11+Cambodian!D11+Lahu!D11+Laotian!D11+Vietnamese!D11+Chin!D11</f>
        <v>1351</v>
      </c>
      <c r="E11" s="4">
        <f>Burmese!E11+Cambodian!E11+Lahu!E11+Laotian!E11+Vietnamese!E11+Chin!E11</f>
        <v>871</v>
      </c>
      <c r="F11" s="4">
        <f>Burmese!F11+Cambodian!F11+Lahu!F11+Laotian!F11+Vietnamese!F11+Chin!F11</f>
        <v>57</v>
      </c>
      <c r="G11" s="4">
        <f>Burmese!G11+Cambodian!G11+Lahu!G11+Laotian!G11+Vietnamese!G11+Chin!G11</f>
        <v>712</v>
      </c>
      <c r="H11" s="4">
        <f>Burmese!H11+Cambodian!H11+Lahu!H11+Laotian!H11+Vietnamese!H11+Chin!H11</f>
        <v>140</v>
      </c>
      <c r="I11" s="4">
        <f>Burmese!I11+Cambodian!I11+Lahu!I11+Laotian!I11+Vietnamese!I11+Chin!I11</f>
        <v>107</v>
      </c>
      <c r="J11" s="4">
        <f>Burmese!J11+Cambodian!J11+Lahu!J11+Laotian!J11+Vietnamese!J11+Chin!J11</f>
        <v>465</v>
      </c>
      <c r="K11" s="5">
        <f>Burmese!K11+Cambodian!K11+Lahu!K11+Laotian!K11+Vietnamese!K11+Chin!K11</f>
        <v>408138</v>
      </c>
      <c r="L11" s="5">
        <f>Burmese!L11+Cambodian!L11+Lahu!L11+Laotian!L11+Vietnamese!L11+Chin!L11</f>
        <v>11103</v>
      </c>
      <c r="M11" s="5">
        <f>Burmese!M11+Cambodian!M11+Lahu!M11+Laotian!M11+Vietnamese!M11+Chin!M11</f>
        <v>4116</v>
      </c>
      <c r="N11" s="5">
        <f>Burmese!N11+Cambodian!N11+Lahu!N11+Laotian!N11+Vietnamese!N11+Chin!N11</f>
        <v>18760</v>
      </c>
    </row>
    <row r="12" spans="1:14" x14ac:dyDescent="0.2">
      <c r="A12" t="s">
        <v>63</v>
      </c>
      <c r="B12" s="11">
        <f>Vietnamese!B12</f>
        <v>2013</v>
      </c>
      <c r="C12" s="4">
        <f>Burmese!C12+Cambodian!C12+Lahu!C12+Laotian!C12+Vietnamese!C12+Chin!C12</f>
        <v>18</v>
      </c>
      <c r="D12" s="4">
        <f>Burmese!D12+Cambodian!D12+Lahu!D12+Laotian!D12+Vietnamese!D12+Chin!D12</f>
        <v>1372</v>
      </c>
      <c r="E12" s="4">
        <f>Burmese!E12+Cambodian!E12+Lahu!E12+Laotian!E12+Vietnamese!E12+Chin!E12</f>
        <v>898</v>
      </c>
      <c r="F12" s="4">
        <f>Burmese!F12+Cambodian!F12+Lahu!F12+Laotian!F12+Vietnamese!F12+Chin!F12</f>
        <v>90</v>
      </c>
      <c r="G12" s="4">
        <f>Burmese!G12+Cambodian!G12+Lahu!G12+Laotian!G12+Vietnamese!G12+Chin!G12</f>
        <v>747</v>
      </c>
      <c r="H12" s="4">
        <f>Burmese!H12+Cambodian!H12+Lahu!H12+Laotian!H12+Vietnamese!H12+Chin!H12</f>
        <v>131</v>
      </c>
      <c r="I12" s="4">
        <f>Burmese!I12+Cambodian!I12+Lahu!I12+Laotian!I12+Vietnamese!I12+Chin!I12</f>
        <v>126</v>
      </c>
      <c r="J12" s="4">
        <f>Burmese!J12+Cambodian!J12+Lahu!J12+Laotian!J12+Vietnamese!J12+Chin!J12</f>
        <v>490</v>
      </c>
      <c r="K12" s="5">
        <f>Burmese!K12+Cambodian!K12+Lahu!K12+Laotian!K12+Vietnamese!K12+Chin!K12</f>
        <v>397330</v>
      </c>
      <c r="L12" s="5">
        <f>Burmese!L12+Cambodian!L12+Lahu!L12+Laotian!L12+Vietnamese!L12+Chin!L12</f>
        <v>8995</v>
      </c>
      <c r="M12" s="5">
        <f>Burmese!M12+Cambodian!M12+Lahu!M12+Laotian!M12+Vietnamese!M12+Chin!M12</f>
        <v>2779</v>
      </c>
      <c r="N12" s="5">
        <f>Burmese!N12+Cambodian!N12+Lahu!N12+Laotian!N12+Vietnamese!N12+Chin!N12</f>
        <v>20255</v>
      </c>
    </row>
    <row r="13" spans="1:14" x14ac:dyDescent="0.2">
      <c r="A13" t="s">
        <v>63</v>
      </c>
      <c r="B13" s="11">
        <f>Vietnamese!B13</f>
        <v>2014</v>
      </c>
      <c r="C13" s="4">
        <f>Burmese!C13+Cambodian!C13+Lahu!C13+Laotian!C13+Vietnamese!C13+Chin!C13</f>
        <v>18</v>
      </c>
      <c r="D13" s="4">
        <f>Burmese!D13+Cambodian!D13+Lahu!D13+Laotian!D13+Vietnamese!D13+Chin!D13</f>
        <v>1533</v>
      </c>
      <c r="E13" s="4">
        <f>Burmese!E13+Cambodian!E13+Lahu!E13+Laotian!E13+Vietnamese!E13+Chin!E13</f>
        <v>898</v>
      </c>
      <c r="F13" s="4">
        <f>Burmese!F13+Cambodian!F13+Lahu!F13+Laotian!F13+Vietnamese!F13+Chin!F13</f>
        <v>74</v>
      </c>
      <c r="G13" s="4">
        <f>Burmese!G13+Cambodian!G13+Lahu!G13+Laotian!G13+Vietnamese!G13+Chin!G13</f>
        <v>728</v>
      </c>
      <c r="H13" s="4">
        <f>Burmese!H13+Cambodian!H13+Lahu!H13+Laotian!H13+Vietnamese!H13+Chin!H13</f>
        <v>136</v>
      </c>
      <c r="I13" s="4">
        <f>Burmese!I13+Cambodian!I13+Lahu!I13+Laotian!I13+Vietnamese!I13+Chin!I13</f>
        <v>123</v>
      </c>
      <c r="J13" s="4">
        <f>Burmese!J13+Cambodian!J13+Lahu!J13+Laotian!J13+Vietnamese!J13+Chin!J13</f>
        <v>469</v>
      </c>
      <c r="K13" s="5">
        <f>Burmese!K13+Cambodian!K13+Lahu!K13+Laotian!K13+Vietnamese!K13+Chin!K13</f>
        <v>406098</v>
      </c>
      <c r="L13" s="5">
        <f>Burmese!L13+Cambodian!L13+Lahu!L13+Laotian!L13+Vietnamese!L13+Chin!L13</f>
        <v>10711</v>
      </c>
      <c r="M13" s="5">
        <f>Burmese!M13+Cambodian!M13+Lahu!M13+Laotian!M13+Vietnamese!M13+Chin!M13</f>
        <v>5136</v>
      </c>
      <c r="N13" s="5">
        <f>Burmese!N13+Cambodian!N13+Lahu!N13+Laotian!N13+Vietnamese!N13+Chin!N13</f>
        <v>16254</v>
      </c>
    </row>
    <row r="14" spans="1:14" x14ac:dyDescent="0.2">
      <c r="A14" t="s">
        <v>63</v>
      </c>
      <c r="B14" s="11">
        <f>Vietnamese!B14</f>
        <v>2015</v>
      </c>
      <c r="C14" s="4">
        <f>Burmese!C14+Cambodian!C14+Lahu!C14+Laotian!C14+Vietnamese!C14+Chin!C14</f>
        <v>20</v>
      </c>
      <c r="D14" s="4">
        <f>Burmese!D14+Cambodian!D14+Lahu!D14+Laotian!D14+Vietnamese!D14+Chin!D14</f>
        <v>1609</v>
      </c>
      <c r="E14" s="4">
        <f>Burmese!E14+Cambodian!E14+Lahu!E14+Laotian!E14+Vietnamese!E14+Chin!E14</f>
        <v>1022</v>
      </c>
      <c r="F14" s="4">
        <f>Burmese!F14+Cambodian!F14+Lahu!F14+Laotian!F14+Vietnamese!F14+Chin!F14</f>
        <v>89</v>
      </c>
      <c r="G14" s="4">
        <f>Burmese!G14+Cambodian!G14+Lahu!G14+Laotian!G14+Vietnamese!G14+Chin!G14</f>
        <v>751</v>
      </c>
      <c r="H14" s="4">
        <f>Burmese!H14+Cambodian!H14+Lahu!H14+Laotian!H14+Vietnamese!H14+Chin!H14</f>
        <v>170</v>
      </c>
      <c r="I14" s="4">
        <f>Burmese!I14+Cambodian!I14+Lahu!I14+Laotian!I14+Vietnamese!I14+Chin!I14</f>
        <v>129</v>
      </c>
      <c r="J14" s="4">
        <f>Burmese!J14+Cambodian!J14+Lahu!J14+Laotian!J14+Vietnamese!J14+Chin!J14</f>
        <v>452</v>
      </c>
      <c r="K14" s="5">
        <f>Burmese!K14+Cambodian!K14+Lahu!K14+Laotian!K14+Vietnamese!K14+Chin!K14</f>
        <v>426705</v>
      </c>
      <c r="L14" s="5">
        <f>Burmese!L14+Cambodian!L14+Lahu!L14+Laotian!L14+Vietnamese!L14+Chin!L14</f>
        <v>10748</v>
      </c>
      <c r="M14" s="5">
        <f>Burmese!M14+Cambodian!M14+Lahu!M14+Laotian!M14+Vietnamese!M14+Chin!M14</f>
        <v>4955</v>
      </c>
      <c r="N14" s="5">
        <f>Burmese!N14+Cambodian!N14+Lahu!N14+Laotian!N14+Vietnamese!N14+Chin!N14</f>
        <v>33490</v>
      </c>
    </row>
    <row r="15" spans="1:14" x14ac:dyDescent="0.2">
      <c r="A15" t="s">
        <v>63</v>
      </c>
      <c r="B15" s="11">
        <f>Vietnamese!B15</f>
        <v>2016</v>
      </c>
      <c r="C15" s="4">
        <f>Burmese!C15+Cambodian!C15+Lahu!C15+Laotian!C15+Vietnamese!C15+Chin!C15</f>
        <v>22</v>
      </c>
      <c r="D15" s="4">
        <f>Burmese!D15+Cambodian!D15+Lahu!D15+Laotian!D15+Vietnamese!D15+Chin!D15</f>
        <v>1872</v>
      </c>
      <c r="E15" s="4">
        <f>Burmese!E15+Cambodian!E15+Lahu!E15+Laotian!E15+Vietnamese!E15+Chin!E15</f>
        <v>1145</v>
      </c>
      <c r="F15" s="4">
        <f>Burmese!F15+Cambodian!F15+Lahu!F15+Laotian!F15+Vietnamese!F15+Chin!F15</f>
        <v>292</v>
      </c>
      <c r="G15" s="4">
        <f>Burmese!G15+Cambodian!G15+Lahu!G15+Laotian!G15+Vietnamese!G15+Chin!G15</f>
        <v>851</v>
      </c>
      <c r="H15" s="4">
        <f>Burmese!H15+Cambodian!H15+Lahu!H15+Laotian!H15+Vietnamese!H15+Chin!H15</f>
        <v>229</v>
      </c>
      <c r="I15" s="4">
        <f>Burmese!I15+Cambodian!I15+Lahu!I15+Laotian!I15+Vietnamese!I15+Chin!I15</f>
        <v>122</v>
      </c>
      <c r="J15" s="4">
        <f>Burmese!J15+Cambodian!J15+Lahu!J15+Laotian!J15+Vietnamese!J15+Chin!J15</f>
        <v>500</v>
      </c>
      <c r="K15" s="5">
        <f>Burmese!K15+Cambodian!K15+Lahu!K15+Laotian!K15+Vietnamese!K15+Chin!K15</f>
        <v>502723</v>
      </c>
      <c r="L15" s="5">
        <f>Burmese!L15+Cambodian!L15+Lahu!L15+Laotian!L15+Vietnamese!L15+Chin!L15</f>
        <v>12697</v>
      </c>
      <c r="M15" s="5">
        <f>Burmese!M15+Cambodian!M15+Lahu!M15+Laotian!M15+Vietnamese!M15+Chin!M15</f>
        <v>5666</v>
      </c>
      <c r="N15" s="5">
        <f>Burmese!N15+Cambodian!N15+Lahu!N15+Laotian!N15+Vietnamese!N15+Chin!N15</f>
        <v>35480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1111</v>
      </c>
      <c r="K17" s="8">
        <f>SUM(K5:K15)</f>
        <v>4871739</v>
      </c>
      <c r="L17" s="8">
        <f>SUM(L5:L15)</f>
        <v>144729</v>
      </c>
      <c r="M17" s="8">
        <f>SUM(M5:M15)</f>
        <v>59722</v>
      </c>
      <c r="N17" s="8">
        <f>SUM(N5:N15)</f>
        <v>233344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2006</v>
      </c>
      <c r="C20" s="4">
        <f t="shared" si="0"/>
        <v>21</v>
      </c>
      <c r="D20" s="4"/>
      <c r="E20" s="4"/>
      <c r="F20" s="9">
        <f t="shared" ref="F20:F30" si="1">IF(C5=0,"",IF(C5="","",(F5/C5)))</f>
        <v>6.1428571428571432</v>
      </c>
      <c r="G20" s="28">
        <f t="shared" ref="G20:G30" si="2">IF(E5=0,"",IF(E5="","",(G5/E5)))</f>
        <v>0.74697469746974698</v>
      </c>
      <c r="H20" s="28">
        <f t="shared" ref="H20:H30" si="3">IF(G5=0,"",IF(G5="","",(H5/G5)))</f>
        <v>0.28424153166421207</v>
      </c>
      <c r="I20" s="28">
        <f t="shared" ref="I20:I30" si="4">IF(G5=0,"",IF(G5="","",(I5/G5)))</f>
        <v>0.21649484536082475</v>
      </c>
      <c r="J20" s="28">
        <f t="shared" ref="J20:J30" si="5">IF(G5=0,"",IF(G5="","",(J5/G5)))</f>
        <v>0.49926362297496318</v>
      </c>
      <c r="K20" s="5"/>
      <c r="L20" s="10">
        <f t="shared" ref="L20:L30" si="6">IF(K5=0,"",IF(K5="","",(L5/K5)))</f>
        <v>3.2272962206714398E-2</v>
      </c>
      <c r="M20" s="10">
        <f t="shared" ref="M20:M30" si="7">IF(K5=0,"",IF(K5="","",(M5/K5)))</f>
        <v>1.3224014291132699E-2</v>
      </c>
      <c r="N20" s="10">
        <f t="shared" ref="N20:N30" si="8">IF(K5=0,"",IF(K5="","",(N5/K5)))</f>
        <v>3.0533736073908267E-2</v>
      </c>
    </row>
    <row r="21" spans="2:14" x14ac:dyDescent="0.2">
      <c r="B21" s="11">
        <f t="shared" si="0"/>
        <v>2007</v>
      </c>
      <c r="C21" s="4">
        <f t="shared" si="0"/>
        <v>20</v>
      </c>
      <c r="D21" s="10">
        <f t="shared" ref="D21:E30" si="9">IF(D5=0,"",IF(D5="","",((D6-D5)/D5)))</f>
        <v>4.0892193308550186E-2</v>
      </c>
      <c r="E21" s="10">
        <f t="shared" si="9"/>
        <v>7.7007700770077006E-3</v>
      </c>
      <c r="F21" s="9">
        <f t="shared" si="1"/>
        <v>1.5</v>
      </c>
      <c r="G21" s="28">
        <f t="shared" si="2"/>
        <v>0.80021834061135366</v>
      </c>
      <c r="H21" s="28">
        <f t="shared" si="3"/>
        <v>0.29877216916780353</v>
      </c>
      <c r="I21" s="28">
        <f t="shared" si="4"/>
        <v>0.18417462482946795</v>
      </c>
      <c r="J21" s="28">
        <f t="shared" si="5"/>
        <v>0.51705320600272853</v>
      </c>
      <c r="K21" s="28">
        <f t="shared" ref="K21:K30" si="10">IF(K5=0,"",IF(K5="","",(K6-K5)/K5))</f>
        <v>-2.8489899714452479E-2</v>
      </c>
      <c r="L21" s="10">
        <f t="shared" si="6"/>
        <v>3.52543744310711E-2</v>
      </c>
      <c r="M21" s="10">
        <f t="shared" si="7"/>
        <v>1.4325882471932842E-2</v>
      </c>
      <c r="N21" s="10">
        <f t="shared" si="8"/>
        <v>3.5288763022150296E-2</v>
      </c>
    </row>
    <row r="22" spans="2:14" x14ac:dyDescent="0.2">
      <c r="B22" s="11">
        <f t="shared" si="0"/>
        <v>2008</v>
      </c>
      <c r="C22" s="4">
        <f t="shared" si="0"/>
        <v>20</v>
      </c>
      <c r="D22" s="10">
        <f t="shared" si="9"/>
        <v>2.6785714285714284E-2</v>
      </c>
      <c r="E22" s="10">
        <f t="shared" si="9"/>
        <v>-4.8034934497816595E-2</v>
      </c>
      <c r="F22" s="9">
        <f t="shared" si="1"/>
        <v>2.9</v>
      </c>
      <c r="G22" s="28">
        <f t="shared" si="2"/>
        <v>0.78669724770642202</v>
      </c>
      <c r="H22" s="28">
        <f t="shared" si="3"/>
        <v>0.2857142857142857</v>
      </c>
      <c r="I22" s="28">
        <f t="shared" si="4"/>
        <v>0.21720116618075802</v>
      </c>
      <c r="J22" s="28">
        <f t="shared" si="5"/>
        <v>0.49708454810495628</v>
      </c>
      <c r="K22" s="28">
        <f t="shared" si="10"/>
        <v>-2.5702437544250025E-2</v>
      </c>
      <c r="L22" s="10">
        <f t="shared" si="6"/>
        <v>3.2766939897517666E-2</v>
      </c>
      <c r="M22" s="10">
        <f t="shared" si="7"/>
        <v>1.7220187524395612E-2</v>
      </c>
      <c r="N22" s="10">
        <f t="shared" si="8"/>
        <v>3.4180847264784778E-2</v>
      </c>
    </row>
    <row r="23" spans="2:14" x14ac:dyDescent="0.2">
      <c r="B23" s="11">
        <f t="shared" si="0"/>
        <v>2009</v>
      </c>
      <c r="C23" s="4">
        <f t="shared" si="0"/>
        <v>19</v>
      </c>
      <c r="D23" s="10">
        <f t="shared" si="9"/>
        <v>0.10782608695652174</v>
      </c>
      <c r="E23" s="10">
        <f t="shared" si="9"/>
        <v>0.13876146788990826</v>
      </c>
      <c r="F23" s="9">
        <f t="shared" si="1"/>
        <v>7.1052631578947372</v>
      </c>
      <c r="G23" s="28">
        <f t="shared" si="2"/>
        <v>0.71701913393756289</v>
      </c>
      <c r="H23" s="28">
        <f t="shared" si="3"/>
        <v>0.24297752808988765</v>
      </c>
      <c r="I23" s="28">
        <f t="shared" si="4"/>
        <v>0.17415730337078653</v>
      </c>
      <c r="J23" s="28">
        <f t="shared" si="5"/>
        <v>0.5828651685393258</v>
      </c>
      <c r="K23" s="28">
        <f t="shared" si="10"/>
        <v>-0.10309896936326415</v>
      </c>
      <c r="L23" s="10">
        <f t="shared" si="6"/>
        <v>3.8869225231314829E-2</v>
      </c>
      <c r="M23" s="10">
        <f t="shared" si="7"/>
        <v>1.3736524478745888E-2</v>
      </c>
      <c r="N23" s="10">
        <f t="shared" si="8"/>
        <v>4.6195834596874444E-2</v>
      </c>
    </row>
    <row r="24" spans="2:14" x14ac:dyDescent="0.2">
      <c r="B24" s="11">
        <f t="shared" si="0"/>
        <v>2010</v>
      </c>
      <c r="C24" s="4">
        <f t="shared" si="0"/>
        <v>18</v>
      </c>
      <c r="D24" s="10">
        <f t="shared" si="9"/>
        <v>3.2182103610675042E-2</v>
      </c>
      <c r="E24" s="10">
        <f t="shared" si="9"/>
        <v>-5.0352467270896274E-3</v>
      </c>
      <c r="F24" s="9">
        <f t="shared" si="1"/>
        <v>4.5</v>
      </c>
      <c r="G24" s="28">
        <f t="shared" si="2"/>
        <v>0.77125506072874495</v>
      </c>
      <c r="H24" s="28">
        <f t="shared" si="3"/>
        <v>0.17585301837270342</v>
      </c>
      <c r="I24" s="28">
        <f t="shared" si="4"/>
        <v>0.17191601049868765</v>
      </c>
      <c r="J24" s="28">
        <f t="shared" si="5"/>
        <v>0.65223097112860895</v>
      </c>
      <c r="K24" s="28">
        <f t="shared" si="10"/>
        <v>-5.4418304254526179E-2</v>
      </c>
      <c r="L24" s="10">
        <f t="shared" si="6"/>
        <v>3.369083845191552E-2</v>
      </c>
      <c r="M24" s="10">
        <f t="shared" si="7"/>
        <v>1.0487687249528128E-2</v>
      </c>
      <c r="N24" s="10">
        <f t="shared" si="8"/>
        <v>4.4494331409937846E-2</v>
      </c>
    </row>
    <row r="25" spans="2:14" x14ac:dyDescent="0.2">
      <c r="B25" s="11">
        <f t="shared" si="0"/>
        <v>2011</v>
      </c>
      <c r="C25" s="4">
        <f t="shared" si="0"/>
        <v>19</v>
      </c>
      <c r="D25" s="10">
        <f t="shared" si="9"/>
        <v>3.4980988593155897E-2</v>
      </c>
      <c r="E25" s="10">
        <f t="shared" si="9"/>
        <v>-7.8947368421052627E-2</v>
      </c>
      <c r="F25" s="9">
        <f t="shared" si="1"/>
        <v>4</v>
      </c>
      <c r="G25" s="28">
        <f t="shared" si="2"/>
        <v>0.84065934065934067</v>
      </c>
      <c r="H25" s="28">
        <f t="shared" si="3"/>
        <v>0.18954248366013071</v>
      </c>
      <c r="I25" s="28">
        <f t="shared" si="4"/>
        <v>0.16078431372549021</v>
      </c>
      <c r="J25" s="28">
        <f t="shared" si="5"/>
        <v>0.64967320261437911</v>
      </c>
      <c r="K25" s="28">
        <f t="shared" si="10"/>
        <v>-7.4446911591538366E-3</v>
      </c>
      <c r="L25" s="10">
        <f t="shared" si="6"/>
        <v>2.537995945126012E-2</v>
      </c>
      <c r="M25" s="10">
        <f t="shared" si="7"/>
        <v>1.1708325317311155E-2</v>
      </c>
      <c r="N25" s="10">
        <f t="shared" si="8"/>
        <v>5.3100597378637426E-2</v>
      </c>
    </row>
    <row r="26" spans="2:14" x14ac:dyDescent="0.2">
      <c r="B26" s="11">
        <f t="shared" si="0"/>
        <v>2012</v>
      </c>
      <c r="C26" s="4">
        <f t="shared" si="0"/>
        <v>18</v>
      </c>
      <c r="D26" s="10">
        <f t="shared" si="9"/>
        <v>-7.3475385745775165E-3</v>
      </c>
      <c r="E26" s="10">
        <f t="shared" si="9"/>
        <v>-4.2857142857142858E-2</v>
      </c>
      <c r="F26" s="9">
        <f t="shared" si="1"/>
        <v>3.1666666666666665</v>
      </c>
      <c r="G26" s="28">
        <f t="shared" si="2"/>
        <v>0.817451205510907</v>
      </c>
      <c r="H26" s="28">
        <f t="shared" si="3"/>
        <v>0.19662921348314608</v>
      </c>
      <c r="I26" s="28">
        <f t="shared" si="4"/>
        <v>0.1502808988764045</v>
      </c>
      <c r="J26" s="28">
        <f t="shared" si="5"/>
        <v>0.6530898876404494</v>
      </c>
      <c r="K26" s="28">
        <f t="shared" si="10"/>
        <v>6.6594645790478448E-3</v>
      </c>
      <c r="L26" s="10">
        <f t="shared" si="6"/>
        <v>2.720403392970025E-2</v>
      </c>
      <c r="M26" s="10">
        <f t="shared" si="7"/>
        <v>1.0084824250621113E-2</v>
      </c>
      <c r="N26" s="10">
        <f t="shared" si="8"/>
        <v>4.5964845223919359E-2</v>
      </c>
    </row>
    <row r="27" spans="2:14" x14ac:dyDescent="0.2">
      <c r="B27" s="11">
        <f t="shared" si="0"/>
        <v>2013</v>
      </c>
      <c r="C27" s="4">
        <f t="shared" si="0"/>
        <v>18</v>
      </c>
      <c r="D27" s="10">
        <f t="shared" si="9"/>
        <v>1.5544041450777202E-2</v>
      </c>
      <c r="E27" s="10">
        <f t="shared" si="9"/>
        <v>3.0998851894374284E-2</v>
      </c>
      <c r="F27" s="9">
        <f t="shared" si="1"/>
        <v>5</v>
      </c>
      <c r="G27" s="28">
        <f t="shared" si="2"/>
        <v>0.83184855233853006</v>
      </c>
      <c r="H27" s="28">
        <f t="shared" si="3"/>
        <v>0.1753681392235609</v>
      </c>
      <c r="I27" s="28">
        <f t="shared" si="4"/>
        <v>0.16867469879518071</v>
      </c>
      <c r="J27" s="28">
        <f t="shared" si="5"/>
        <v>0.65595716198125842</v>
      </c>
      <c r="K27" s="28">
        <f t="shared" si="10"/>
        <v>-2.648123918870578E-2</v>
      </c>
      <c r="L27" s="10">
        <f t="shared" si="6"/>
        <v>2.2638612740039765E-2</v>
      </c>
      <c r="M27" s="10">
        <f t="shared" si="7"/>
        <v>6.9941861928371884E-3</v>
      </c>
      <c r="N27" s="10">
        <f t="shared" si="8"/>
        <v>5.0977776659200162E-2</v>
      </c>
    </row>
    <row r="28" spans="2:14" x14ac:dyDescent="0.2">
      <c r="B28" s="11">
        <f t="shared" si="0"/>
        <v>2014</v>
      </c>
      <c r="C28" s="4">
        <f t="shared" si="0"/>
        <v>18</v>
      </c>
      <c r="D28" s="10">
        <f t="shared" si="9"/>
        <v>0.11734693877551021</v>
      </c>
      <c r="E28" s="10">
        <f t="shared" si="9"/>
        <v>0</v>
      </c>
      <c r="F28" s="9">
        <f t="shared" si="1"/>
        <v>4.1111111111111107</v>
      </c>
      <c r="G28" s="28">
        <f t="shared" si="2"/>
        <v>0.81069042316258355</v>
      </c>
      <c r="H28" s="28">
        <f t="shared" si="3"/>
        <v>0.18681318681318682</v>
      </c>
      <c r="I28" s="28">
        <f t="shared" si="4"/>
        <v>0.16895604395604397</v>
      </c>
      <c r="J28" s="28">
        <f t="shared" si="5"/>
        <v>0.64423076923076927</v>
      </c>
      <c r="K28" s="28">
        <f t="shared" si="10"/>
        <v>2.2067299222308913E-2</v>
      </c>
      <c r="L28" s="10">
        <f t="shared" si="6"/>
        <v>2.6375406921482006E-2</v>
      </c>
      <c r="M28" s="10">
        <f t="shared" si="7"/>
        <v>1.2647193534565547E-2</v>
      </c>
      <c r="N28" s="10">
        <f t="shared" si="8"/>
        <v>4.0024821594787464E-2</v>
      </c>
    </row>
    <row r="29" spans="2:14" x14ac:dyDescent="0.2">
      <c r="B29" s="11">
        <f t="shared" si="0"/>
        <v>2015</v>
      </c>
      <c r="C29" s="4">
        <f t="shared" si="0"/>
        <v>20</v>
      </c>
      <c r="D29" s="10">
        <f t="shared" si="9"/>
        <v>4.9575994781474231E-2</v>
      </c>
      <c r="E29" s="10">
        <f t="shared" si="9"/>
        <v>0.13808463251670378</v>
      </c>
      <c r="F29" s="9">
        <f t="shared" si="1"/>
        <v>4.45</v>
      </c>
      <c r="G29" s="28">
        <f t="shared" si="2"/>
        <v>0.73483365949119372</v>
      </c>
      <c r="H29" s="28">
        <f t="shared" si="3"/>
        <v>0.22636484687083888</v>
      </c>
      <c r="I29" s="28">
        <f t="shared" si="4"/>
        <v>0.17177097203728361</v>
      </c>
      <c r="J29" s="28">
        <f t="shared" si="5"/>
        <v>0.60186418109187745</v>
      </c>
      <c r="K29" s="28">
        <f t="shared" si="10"/>
        <v>5.0743909105683847E-2</v>
      </c>
      <c r="L29" s="10">
        <f t="shared" si="6"/>
        <v>2.5188361983103081E-2</v>
      </c>
      <c r="M29" s="10">
        <f t="shared" si="7"/>
        <v>1.1612237962995512E-2</v>
      </c>
      <c r="N29" s="10">
        <f t="shared" si="8"/>
        <v>7.8485136101053427E-2</v>
      </c>
    </row>
    <row r="30" spans="2:14" x14ac:dyDescent="0.2">
      <c r="B30" s="11">
        <f t="shared" si="0"/>
        <v>2016</v>
      </c>
      <c r="C30" s="4">
        <f t="shared" si="0"/>
        <v>22</v>
      </c>
      <c r="D30" s="10">
        <f t="shared" si="9"/>
        <v>0.163455562461156</v>
      </c>
      <c r="E30" s="10">
        <f t="shared" si="9"/>
        <v>0.12035225048923678</v>
      </c>
      <c r="F30" s="9">
        <f t="shared" si="1"/>
        <v>13.272727272727273</v>
      </c>
      <c r="G30" s="28">
        <f t="shared" si="2"/>
        <v>0.74323144104803496</v>
      </c>
      <c r="H30" s="28">
        <f t="shared" si="3"/>
        <v>0.2690951821386604</v>
      </c>
      <c r="I30" s="28">
        <f t="shared" si="4"/>
        <v>0.14336075205640422</v>
      </c>
      <c r="J30" s="28">
        <f t="shared" si="5"/>
        <v>0.58754406580493534</v>
      </c>
      <c r="K30" s="28">
        <f t="shared" si="10"/>
        <v>0.17815118172976646</v>
      </c>
      <c r="L30" s="10">
        <f t="shared" si="6"/>
        <v>2.5256453355028515E-2</v>
      </c>
      <c r="M30" s="10">
        <f t="shared" si="7"/>
        <v>1.1270620202377851E-2</v>
      </c>
      <c r="N30" s="10">
        <f t="shared" si="8"/>
        <v>7.0575645037127807E-2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14" x14ac:dyDescent="0.2">
      <c r="B33" s="38" t="s">
        <v>26</v>
      </c>
      <c r="C33" s="38"/>
      <c r="D33" s="38"/>
      <c r="E33" s="38"/>
      <c r="F33" s="38"/>
    </row>
    <row r="35" spans="2:14" x14ac:dyDescent="0.2">
      <c r="B35" s="38" t="s">
        <v>122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12.285156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7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15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37</v>
      </c>
      <c r="B5" s="11">
        <v>2007</v>
      </c>
      <c r="C5" s="4">
        <v>5</v>
      </c>
      <c r="D5" s="4">
        <v>290</v>
      </c>
      <c r="E5" s="4">
        <v>358</v>
      </c>
      <c r="F5" s="4">
        <v>2</v>
      </c>
      <c r="G5" s="4">
        <v>161</v>
      </c>
      <c r="H5" s="4">
        <v>55</v>
      </c>
      <c r="I5" s="4">
        <v>49</v>
      </c>
      <c r="J5" s="4">
        <v>57</v>
      </c>
      <c r="K5" s="5">
        <v>370148</v>
      </c>
      <c r="L5" s="5">
        <v>1366</v>
      </c>
      <c r="M5" s="5">
        <v>1473</v>
      </c>
      <c r="N5" s="5">
        <v>9000</v>
      </c>
    </row>
    <row r="6" spans="1:14" x14ac:dyDescent="0.2">
      <c r="A6" t="s">
        <v>37</v>
      </c>
      <c r="B6" s="11">
        <v>2008</v>
      </c>
      <c r="C6" s="4">
        <v>5</v>
      </c>
      <c r="D6" s="4">
        <v>264</v>
      </c>
      <c r="E6" s="4">
        <v>388</v>
      </c>
      <c r="F6" s="4">
        <v>11</v>
      </c>
      <c r="G6" s="4">
        <v>196</v>
      </c>
      <c r="H6" s="4">
        <v>63</v>
      </c>
      <c r="I6" s="4">
        <v>57</v>
      </c>
      <c r="J6" s="4">
        <v>76</v>
      </c>
      <c r="K6" s="5">
        <v>357038</v>
      </c>
      <c r="L6" s="5">
        <v>2550</v>
      </c>
      <c r="M6" s="5">
        <v>2386</v>
      </c>
      <c r="N6" s="5">
        <v>16305</v>
      </c>
    </row>
    <row r="7" spans="1:14" x14ac:dyDescent="0.2">
      <c r="A7" t="s">
        <v>37</v>
      </c>
      <c r="B7" s="11">
        <v>2009</v>
      </c>
      <c r="C7" s="4">
        <v>5</v>
      </c>
      <c r="D7" s="4">
        <v>243</v>
      </c>
      <c r="E7" s="4">
        <v>385</v>
      </c>
      <c r="F7" s="4">
        <v>6</v>
      </c>
      <c r="G7" s="4">
        <v>178</v>
      </c>
      <c r="H7" s="4">
        <v>53</v>
      </c>
      <c r="I7" s="4">
        <v>63</v>
      </c>
      <c r="J7" s="4">
        <v>62</v>
      </c>
      <c r="K7" s="5">
        <v>340602</v>
      </c>
      <c r="L7" s="5">
        <v>7381</v>
      </c>
      <c r="M7" s="5">
        <v>2011</v>
      </c>
      <c r="N7" s="5">
        <v>11579</v>
      </c>
    </row>
    <row r="8" spans="1:14" x14ac:dyDescent="0.2">
      <c r="A8" t="s">
        <v>37</v>
      </c>
      <c r="B8" s="11">
        <v>2010</v>
      </c>
      <c r="C8" s="4">
        <v>6</v>
      </c>
      <c r="D8" s="4">
        <v>244</v>
      </c>
      <c r="E8" s="4">
        <v>414</v>
      </c>
      <c r="F8" s="4">
        <v>12</v>
      </c>
      <c r="G8" s="4">
        <v>252</v>
      </c>
      <c r="H8" s="4">
        <v>59</v>
      </c>
      <c r="I8" s="4">
        <v>62</v>
      </c>
      <c r="J8" s="4">
        <v>131</v>
      </c>
      <c r="K8" s="5">
        <v>299164</v>
      </c>
      <c r="L8" s="5">
        <v>7662</v>
      </c>
      <c r="M8" s="5">
        <v>2228</v>
      </c>
      <c r="N8" s="5">
        <v>14545</v>
      </c>
    </row>
    <row r="9" spans="1:14" x14ac:dyDescent="0.2">
      <c r="A9" t="s">
        <v>37</v>
      </c>
      <c r="B9" s="11">
        <v>2011</v>
      </c>
      <c r="C9" s="4">
        <v>6</v>
      </c>
      <c r="D9" s="4">
        <v>263</v>
      </c>
      <c r="E9" s="4">
        <v>415</v>
      </c>
      <c r="F9" s="4">
        <v>9</v>
      </c>
      <c r="G9" s="4">
        <v>226</v>
      </c>
      <c r="H9" s="4">
        <v>63</v>
      </c>
      <c r="I9" s="4">
        <v>70</v>
      </c>
      <c r="J9" s="4">
        <v>93</v>
      </c>
      <c r="K9" s="5">
        <v>269644</v>
      </c>
      <c r="L9" s="5">
        <v>6700</v>
      </c>
      <c r="M9" s="5">
        <v>3565</v>
      </c>
      <c r="N9" s="5">
        <v>16032</v>
      </c>
    </row>
    <row r="10" spans="1:14" x14ac:dyDescent="0.2">
      <c r="A10" t="s">
        <v>37</v>
      </c>
      <c r="B10" s="11">
        <v>2012</v>
      </c>
      <c r="C10" s="4">
        <v>6</v>
      </c>
      <c r="D10" s="4">
        <v>275</v>
      </c>
      <c r="E10" s="4">
        <v>408</v>
      </c>
      <c r="F10" s="4">
        <v>17</v>
      </c>
      <c r="G10" s="4">
        <v>232</v>
      </c>
      <c r="H10" s="4">
        <v>54</v>
      </c>
      <c r="I10" s="4">
        <v>68</v>
      </c>
      <c r="J10" s="4">
        <v>110</v>
      </c>
      <c r="K10" s="5">
        <v>288533</v>
      </c>
      <c r="L10" s="5">
        <v>6789</v>
      </c>
      <c r="M10" s="5">
        <v>2232</v>
      </c>
      <c r="N10" s="5">
        <v>31690</v>
      </c>
    </row>
    <row r="11" spans="1:14" x14ac:dyDescent="0.2">
      <c r="A11" t="s">
        <v>37</v>
      </c>
      <c r="B11" s="11">
        <v>2013</v>
      </c>
      <c r="C11" s="4">
        <v>5</v>
      </c>
      <c r="D11" s="4">
        <v>273</v>
      </c>
      <c r="E11" s="4">
        <v>365</v>
      </c>
      <c r="F11" s="4">
        <v>10</v>
      </c>
      <c r="G11" s="4">
        <v>244</v>
      </c>
      <c r="H11" s="4">
        <v>44</v>
      </c>
      <c r="I11" s="4">
        <v>64</v>
      </c>
      <c r="J11" s="4">
        <v>136</v>
      </c>
      <c r="K11" s="5">
        <v>281625</v>
      </c>
      <c r="L11" s="5">
        <v>9128</v>
      </c>
      <c r="M11" s="5">
        <v>3371</v>
      </c>
      <c r="N11" s="5">
        <v>14508</v>
      </c>
    </row>
    <row r="12" spans="1:14" x14ac:dyDescent="0.2">
      <c r="A12" t="s">
        <v>37</v>
      </c>
      <c r="B12" s="11">
        <v>2014</v>
      </c>
      <c r="C12" s="4">
        <v>5</v>
      </c>
      <c r="D12" s="4">
        <v>260</v>
      </c>
      <c r="E12" s="4">
        <v>368</v>
      </c>
      <c r="F12" s="4">
        <v>4</v>
      </c>
      <c r="G12" s="4">
        <v>248</v>
      </c>
      <c r="H12" s="4">
        <v>51</v>
      </c>
      <c r="I12" s="4">
        <v>66</v>
      </c>
      <c r="J12" s="4">
        <v>131</v>
      </c>
      <c r="K12" s="5">
        <v>257730</v>
      </c>
      <c r="L12" s="5">
        <v>4440</v>
      </c>
      <c r="M12" s="5">
        <v>3364</v>
      </c>
      <c r="N12" s="5">
        <v>13084</v>
      </c>
    </row>
    <row r="13" spans="1:14" x14ac:dyDescent="0.2">
      <c r="A13" t="s">
        <v>37</v>
      </c>
      <c r="B13" s="11">
        <v>2015</v>
      </c>
      <c r="C13" s="4">
        <v>5</v>
      </c>
      <c r="D13" s="4">
        <v>262</v>
      </c>
      <c r="E13" s="4">
        <v>361</v>
      </c>
      <c r="F13" s="4">
        <v>9</v>
      </c>
      <c r="G13" s="4">
        <v>217</v>
      </c>
      <c r="H13" s="4">
        <v>52</v>
      </c>
      <c r="I13" s="4">
        <v>56</v>
      </c>
      <c r="J13" s="4">
        <v>109</v>
      </c>
      <c r="K13" s="5">
        <v>249532</v>
      </c>
      <c r="L13" s="5">
        <v>5276</v>
      </c>
      <c r="M13" s="5">
        <v>3441</v>
      </c>
      <c r="N13" s="5">
        <v>14798</v>
      </c>
    </row>
    <row r="14" spans="1:14" x14ac:dyDescent="0.2">
      <c r="A14" t="s">
        <v>37</v>
      </c>
      <c r="B14" s="11">
        <v>2016</v>
      </c>
      <c r="C14" s="4">
        <v>4</v>
      </c>
      <c r="D14" s="4">
        <v>261</v>
      </c>
      <c r="E14" s="4">
        <v>313</v>
      </c>
      <c r="F14" s="4">
        <v>5</v>
      </c>
      <c r="G14" s="4">
        <v>236</v>
      </c>
      <c r="H14" s="4">
        <v>55</v>
      </c>
      <c r="I14" s="4">
        <v>52</v>
      </c>
      <c r="J14" s="4">
        <v>129</v>
      </c>
      <c r="K14" s="5">
        <v>268063</v>
      </c>
      <c r="L14" s="5">
        <v>9535</v>
      </c>
      <c r="M14" s="5">
        <v>3409</v>
      </c>
      <c r="N14" s="5">
        <v>14015</v>
      </c>
    </row>
    <row r="15" spans="1:14" x14ac:dyDescent="0.2">
      <c r="A15" t="s">
        <v>37</v>
      </c>
      <c r="B15" s="11">
        <v>2017</v>
      </c>
      <c r="C15" s="4">
        <v>4</v>
      </c>
      <c r="D15" s="4">
        <v>259</v>
      </c>
      <c r="E15" s="4">
        <v>342</v>
      </c>
      <c r="F15" s="4">
        <v>3</v>
      </c>
      <c r="G15" s="4">
        <v>259</v>
      </c>
      <c r="H15" s="4">
        <v>58</v>
      </c>
      <c r="I15" s="4">
        <v>60</v>
      </c>
      <c r="J15" s="4">
        <v>141</v>
      </c>
      <c r="K15" s="5">
        <v>252949</v>
      </c>
      <c r="L15" s="5">
        <v>9116</v>
      </c>
      <c r="M15" s="5">
        <v>3226</v>
      </c>
      <c r="N15" s="5">
        <v>12838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88</v>
      </c>
      <c r="K17" s="8">
        <f>SUM(K5:K15)</f>
        <v>3235028</v>
      </c>
      <c r="L17" s="8">
        <f>SUM(L5:L15)</f>
        <v>69943</v>
      </c>
      <c r="M17" s="8">
        <f>SUM(M5:M15)</f>
        <v>30706</v>
      </c>
      <c r="N17" s="8">
        <f>SUM(N5:N15)</f>
        <v>168394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5</v>
      </c>
      <c r="D20" s="4"/>
      <c r="E20" s="4"/>
      <c r="F20" s="9">
        <f t="shared" ref="F20:F30" si="1">IF(C5=0,"",IF(C5="","",(F5/C5)))</f>
        <v>0.4</v>
      </c>
      <c r="G20" s="28">
        <f t="shared" ref="G20:G30" si="2">IF(E5=0,"",IF(E5="","",(G5/E5)))</f>
        <v>0.44972067039106145</v>
      </c>
      <c r="H20" s="28">
        <f t="shared" ref="H20:H30" si="3">IF(G5=0,"",IF(G5="","",(H5/G5)))</f>
        <v>0.34161490683229812</v>
      </c>
      <c r="I20" s="28">
        <f t="shared" ref="I20:I30" si="4">IF(G5=0,"",IF(G5="","",(I5/G5)))</f>
        <v>0.30434782608695654</v>
      </c>
      <c r="J20" s="28">
        <f t="shared" ref="J20:J30" si="5">IF(G5=0,"",IF(G5="","",(J5/G5)))</f>
        <v>0.35403726708074534</v>
      </c>
      <c r="K20" s="5"/>
      <c r="L20" s="10">
        <f t="shared" ref="L20:L30" si="6">IF(K5=0,"",IF(K5="","",(L5/K5)))</f>
        <v>3.6904157256016511E-3</v>
      </c>
      <c r="M20" s="10">
        <f t="shared" ref="M20:M30" si="7">IF(K5=0,"",IF(K5="","",(M5/K5)))</f>
        <v>3.9794892853669342E-3</v>
      </c>
      <c r="N20" s="10">
        <f t="shared" ref="N20:N30" si="8">IF(K5=0,"",IF(K5="","",(N5/K5)))</f>
        <v>2.4314598484930353E-2</v>
      </c>
    </row>
    <row r="21" spans="2:14" x14ac:dyDescent="0.2">
      <c r="B21" s="11">
        <f t="shared" si="0"/>
        <v>2008</v>
      </c>
      <c r="C21" s="4">
        <f t="shared" si="0"/>
        <v>5</v>
      </c>
      <c r="D21" s="10">
        <f t="shared" ref="D21:E30" si="9">IF(D5=0,"",IF(D5="","",((D6-D5)/D5)))</f>
        <v>-8.9655172413793102E-2</v>
      </c>
      <c r="E21" s="10">
        <f t="shared" si="9"/>
        <v>8.3798882681564241E-2</v>
      </c>
      <c r="F21" s="9">
        <f t="shared" si="1"/>
        <v>2.2000000000000002</v>
      </c>
      <c r="G21" s="28">
        <f t="shared" si="2"/>
        <v>0.50515463917525771</v>
      </c>
      <c r="H21" s="28">
        <f t="shared" si="3"/>
        <v>0.32142857142857145</v>
      </c>
      <c r="I21" s="28">
        <f t="shared" si="4"/>
        <v>0.29081632653061223</v>
      </c>
      <c r="J21" s="28">
        <f t="shared" si="5"/>
        <v>0.38775510204081631</v>
      </c>
      <c r="K21" s="28">
        <f t="shared" ref="K21:K30" si="10">IF(K5=0,"",IF(K5="","",(K6-K5)/K5))</f>
        <v>-3.5418265126381882E-2</v>
      </c>
      <c r="L21" s="10">
        <f t="shared" si="6"/>
        <v>7.1420969196556109E-3</v>
      </c>
      <c r="M21" s="10">
        <f t="shared" si="7"/>
        <v>6.6827620589405053E-3</v>
      </c>
      <c r="N21" s="10">
        <f t="shared" si="8"/>
        <v>4.5667407950974404E-2</v>
      </c>
    </row>
    <row r="22" spans="2:14" x14ac:dyDescent="0.2">
      <c r="B22" s="11">
        <f t="shared" si="0"/>
        <v>2009</v>
      </c>
      <c r="C22" s="4">
        <f t="shared" si="0"/>
        <v>5</v>
      </c>
      <c r="D22" s="10">
        <f t="shared" si="9"/>
        <v>-7.9545454545454544E-2</v>
      </c>
      <c r="E22" s="10">
        <f t="shared" si="9"/>
        <v>-7.7319587628865982E-3</v>
      </c>
      <c r="F22" s="9">
        <f t="shared" si="1"/>
        <v>1.2</v>
      </c>
      <c r="G22" s="28">
        <f t="shared" si="2"/>
        <v>0.46233766233766233</v>
      </c>
      <c r="H22" s="28">
        <f t="shared" si="3"/>
        <v>0.29775280898876405</v>
      </c>
      <c r="I22" s="28">
        <f t="shared" si="4"/>
        <v>0.3539325842696629</v>
      </c>
      <c r="J22" s="28">
        <f t="shared" si="5"/>
        <v>0.34831460674157305</v>
      </c>
      <c r="K22" s="28">
        <f t="shared" si="10"/>
        <v>-4.6034315675082205E-2</v>
      </c>
      <c r="L22" s="10">
        <f t="shared" si="6"/>
        <v>2.1670454078367127E-2</v>
      </c>
      <c r="M22" s="10">
        <f t="shared" si="7"/>
        <v>5.9042518834299274E-3</v>
      </c>
      <c r="N22" s="10">
        <f t="shared" si="8"/>
        <v>3.3995689984204436E-2</v>
      </c>
    </row>
    <row r="23" spans="2:14" x14ac:dyDescent="0.2">
      <c r="B23" s="11">
        <f t="shared" si="0"/>
        <v>2010</v>
      </c>
      <c r="C23" s="4">
        <f t="shared" si="0"/>
        <v>6</v>
      </c>
      <c r="D23" s="10">
        <f t="shared" si="9"/>
        <v>4.11522633744856E-3</v>
      </c>
      <c r="E23" s="10">
        <f t="shared" si="9"/>
        <v>7.5324675324675322E-2</v>
      </c>
      <c r="F23" s="9">
        <f t="shared" si="1"/>
        <v>2</v>
      </c>
      <c r="G23" s="28">
        <f t="shared" si="2"/>
        <v>0.60869565217391308</v>
      </c>
      <c r="H23" s="28">
        <f t="shared" si="3"/>
        <v>0.23412698412698413</v>
      </c>
      <c r="I23" s="28">
        <f t="shared" si="4"/>
        <v>0.24603174603174602</v>
      </c>
      <c r="J23" s="28">
        <f t="shared" si="5"/>
        <v>0.51984126984126988</v>
      </c>
      <c r="K23" s="28">
        <f t="shared" si="10"/>
        <v>-0.12166105894856753</v>
      </c>
      <c r="L23" s="10">
        <f t="shared" si="6"/>
        <v>2.5611370352047705E-2</v>
      </c>
      <c r="M23" s="10">
        <f t="shared" si="7"/>
        <v>7.4474201441349893E-3</v>
      </c>
      <c r="N23" s="10">
        <f t="shared" si="8"/>
        <v>4.861881777219184E-2</v>
      </c>
    </row>
    <row r="24" spans="2:14" x14ac:dyDescent="0.2">
      <c r="B24" s="11">
        <f t="shared" si="0"/>
        <v>2011</v>
      </c>
      <c r="C24" s="4">
        <f t="shared" si="0"/>
        <v>6</v>
      </c>
      <c r="D24" s="10">
        <f t="shared" si="9"/>
        <v>7.7868852459016397E-2</v>
      </c>
      <c r="E24" s="10">
        <f t="shared" si="9"/>
        <v>2.4154589371980675E-3</v>
      </c>
      <c r="F24" s="9">
        <f t="shared" si="1"/>
        <v>1.5</v>
      </c>
      <c r="G24" s="28">
        <f t="shared" si="2"/>
        <v>0.54457831325301209</v>
      </c>
      <c r="H24" s="28">
        <f t="shared" si="3"/>
        <v>0.27876106194690264</v>
      </c>
      <c r="I24" s="28">
        <f t="shared" si="4"/>
        <v>0.30973451327433627</v>
      </c>
      <c r="J24" s="28">
        <f t="shared" si="5"/>
        <v>0.41150442477876104</v>
      </c>
      <c r="K24" s="28">
        <f t="shared" si="10"/>
        <v>-9.8674974261609011E-2</v>
      </c>
      <c r="L24" s="10">
        <f t="shared" si="6"/>
        <v>2.4847576804972481E-2</v>
      </c>
      <c r="M24" s="10">
        <f t="shared" si="7"/>
        <v>1.3221136016377149E-2</v>
      </c>
      <c r="N24" s="10">
        <f t="shared" si="8"/>
        <v>5.9456171841390869E-2</v>
      </c>
    </row>
    <row r="25" spans="2:14" x14ac:dyDescent="0.2">
      <c r="B25" s="11">
        <f t="shared" si="0"/>
        <v>2012</v>
      </c>
      <c r="C25" s="4">
        <f t="shared" si="0"/>
        <v>6</v>
      </c>
      <c r="D25" s="10">
        <f t="shared" si="9"/>
        <v>4.5627376425855515E-2</v>
      </c>
      <c r="E25" s="10">
        <f t="shared" si="9"/>
        <v>-1.6867469879518072E-2</v>
      </c>
      <c r="F25" s="9">
        <f t="shared" si="1"/>
        <v>2.8333333333333335</v>
      </c>
      <c r="G25" s="28">
        <f t="shared" si="2"/>
        <v>0.56862745098039214</v>
      </c>
      <c r="H25" s="28">
        <f t="shared" si="3"/>
        <v>0.23275862068965517</v>
      </c>
      <c r="I25" s="28">
        <f t="shared" si="4"/>
        <v>0.29310344827586204</v>
      </c>
      <c r="J25" s="28">
        <f t="shared" si="5"/>
        <v>0.47413793103448276</v>
      </c>
      <c r="K25" s="28">
        <f t="shared" si="10"/>
        <v>7.0051623622257489E-2</v>
      </c>
      <c r="L25" s="10">
        <f t="shared" si="6"/>
        <v>2.3529370990493289E-2</v>
      </c>
      <c r="M25" s="10">
        <f t="shared" si="7"/>
        <v>7.7356836133128616E-3</v>
      </c>
      <c r="N25" s="10">
        <f t="shared" si="8"/>
        <v>0.10983145775353252</v>
      </c>
    </row>
    <row r="26" spans="2:14" x14ac:dyDescent="0.2">
      <c r="B26" s="11">
        <f t="shared" si="0"/>
        <v>2013</v>
      </c>
      <c r="C26" s="4">
        <f t="shared" si="0"/>
        <v>5</v>
      </c>
      <c r="D26" s="10">
        <f t="shared" si="9"/>
        <v>-7.2727272727272727E-3</v>
      </c>
      <c r="E26" s="10">
        <f t="shared" si="9"/>
        <v>-0.1053921568627451</v>
      </c>
      <c r="F26" s="9">
        <f t="shared" si="1"/>
        <v>2</v>
      </c>
      <c r="G26" s="28">
        <f t="shared" si="2"/>
        <v>0.66849315068493154</v>
      </c>
      <c r="H26" s="28">
        <f t="shared" si="3"/>
        <v>0.18032786885245902</v>
      </c>
      <c r="I26" s="28">
        <f t="shared" si="4"/>
        <v>0.26229508196721313</v>
      </c>
      <c r="J26" s="28">
        <f t="shared" si="5"/>
        <v>0.55737704918032782</v>
      </c>
      <c r="K26" s="28">
        <f t="shared" si="10"/>
        <v>-2.394180215088049E-2</v>
      </c>
      <c r="L26" s="10">
        <f t="shared" si="6"/>
        <v>3.2411895250776743E-2</v>
      </c>
      <c r="M26" s="10">
        <f t="shared" si="7"/>
        <v>1.1969818020417222E-2</v>
      </c>
      <c r="N26" s="10">
        <f t="shared" si="8"/>
        <v>5.1515312916111854E-2</v>
      </c>
    </row>
    <row r="27" spans="2:14" x14ac:dyDescent="0.2">
      <c r="B27" s="11">
        <f t="shared" si="0"/>
        <v>2014</v>
      </c>
      <c r="C27" s="4">
        <f t="shared" si="0"/>
        <v>5</v>
      </c>
      <c r="D27" s="10">
        <f t="shared" si="9"/>
        <v>-4.7619047619047616E-2</v>
      </c>
      <c r="E27" s="10">
        <f t="shared" si="9"/>
        <v>8.21917808219178E-3</v>
      </c>
      <c r="F27" s="9">
        <f t="shared" si="1"/>
        <v>0.8</v>
      </c>
      <c r="G27" s="28">
        <f t="shared" si="2"/>
        <v>0.67391304347826086</v>
      </c>
      <c r="H27" s="28">
        <f t="shared" si="3"/>
        <v>0.20564516129032259</v>
      </c>
      <c r="I27" s="28">
        <f t="shared" si="4"/>
        <v>0.2661290322580645</v>
      </c>
      <c r="J27" s="28">
        <f t="shared" si="5"/>
        <v>0.52822580645161288</v>
      </c>
      <c r="K27" s="28">
        <f t="shared" si="10"/>
        <v>-8.4846870838881497E-2</v>
      </c>
      <c r="L27" s="10">
        <f t="shared" si="6"/>
        <v>1.722733092771505E-2</v>
      </c>
      <c r="M27" s="10">
        <f t="shared" si="7"/>
        <v>1.3052419198385908E-2</v>
      </c>
      <c r="N27" s="10">
        <f t="shared" si="8"/>
        <v>5.076630582392426E-2</v>
      </c>
    </row>
    <row r="28" spans="2:14" x14ac:dyDescent="0.2">
      <c r="B28" s="11">
        <f t="shared" si="0"/>
        <v>2015</v>
      </c>
      <c r="C28" s="4">
        <f t="shared" si="0"/>
        <v>5</v>
      </c>
      <c r="D28" s="10">
        <f t="shared" si="9"/>
        <v>7.6923076923076927E-3</v>
      </c>
      <c r="E28" s="10">
        <f t="shared" si="9"/>
        <v>-1.9021739130434784E-2</v>
      </c>
      <c r="F28" s="9">
        <f t="shared" si="1"/>
        <v>1.8</v>
      </c>
      <c r="G28" s="28">
        <f t="shared" si="2"/>
        <v>0.60110803324099726</v>
      </c>
      <c r="H28" s="28">
        <f t="shared" si="3"/>
        <v>0.23963133640552994</v>
      </c>
      <c r="I28" s="28">
        <f t="shared" si="4"/>
        <v>0.25806451612903225</v>
      </c>
      <c r="J28" s="28">
        <f t="shared" si="5"/>
        <v>0.50230414746543783</v>
      </c>
      <c r="K28" s="28">
        <f t="shared" si="10"/>
        <v>-3.1808481744461256E-2</v>
      </c>
      <c r="L28" s="10">
        <f t="shared" si="6"/>
        <v>2.1143580783226198E-2</v>
      </c>
      <c r="M28" s="10">
        <f t="shared" si="7"/>
        <v>1.3789814532805412E-2</v>
      </c>
      <c r="N28" s="10">
        <f t="shared" si="8"/>
        <v>5.9303015244537773E-2</v>
      </c>
    </row>
    <row r="29" spans="2:14" x14ac:dyDescent="0.2">
      <c r="B29" s="11">
        <f t="shared" si="0"/>
        <v>2016</v>
      </c>
      <c r="C29" s="4">
        <f t="shared" si="0"/>
        <v>4</v>
      </c>
      <c r="D29" s="10">
        <f t="shared" si="9"/>
        <v>-3.8167938931297708E-3</v>
      </c>
      <c r="E29" s="10">
        <f t="shared" si="9"/>
        <v>-0.1329639889196676</v>
      </c>
      <c r="F29" s="9">
        <f t="shared" si="1"/>
        <v>1.25</v>
      </c>
      <c r="G29" s="28">
        <f t="shared" si="2"/>
        <v>0.7539936102236422</v>
      </c>
      <c r="H29" s="28">
        <f t="shared" si="3"/>
        <v>0.23305084745762711</v>
      </c>
      <c r="I29" s="28">
        <f t="shared" si="4"/>
        <v>0.22033898305084745</v>
      </c>
      <c r="J29" s="28">
        <f t="shared" si="5"/>
        <v>0.54661016949152541</v>
      </c>
      <c r="K29" s="28">
        <f t="shared" si="10"/>
        <v>7.4263020374140384E-2</v>
      </c>
      <c r="L29" s="10">
        <f t="shared" si="6"/>
        <v>3.5569996605275628E-2</v>
      </c>
      <c r="M29" s="10">
        <f t="shared" si="7"/>
        <v>1.2717159772143116E-2</v>
      </c>
      <c r="N29" s="10">
        <f t="shared" si="8"/>
        <v>5.2282485833554056E-2</v>
      </c>
    </row>
    <row r="30" spans="2:14" x14ac:dyDescent="0.2">
      <c r="B30" s="11">
        <f t="shared" si="0"/>
        <v>2017</v>
      </c>
      <c r="C30" s="4">
        <f t="shared" si="0"/>
        <v>4</v>
      </c>
      <c r="D30" s="10">
        <f t="shared" si="9"/>
        <v>-7.6628352490421452E-3</v>
      </c>
      <c r="E30" s="10">
        <f t="shared" si="9"/>
        <v>9.2651757188498399E-2</v>
      </c>
      <c r="F30" s="9">
        <f t="shared" si="1"/>
        <v>0.75</v>
      </c>
      <c r="G30" s="28">
        <f t="shared" si="2"/>
        <v>0.75730994152046782</v>
      </c>
      <c r="H30" s="28">
        <f t="shared" si="3"/>
        <v>0.22393822393822393</v>
      </c>
      <c r="I30" s="28">
        <f t="shared" si="4"/>
        <v>0.23166023166023167</v>
      </c>
      <c r="J30" s="28">
        <f t="shared" si="5"/>
        <v>0.54440154440154442</v>
      </c>
      <c r="K30" s="28">
        <f t="shared" si="10"/>
        <v>-5.6382268347366107E-2</v>
      </c>
      <c r="L30" s="10">
        <f t="shared" si="6"/>
        <v>3.6038885308896262E-2</v>
      </c>
      <c r="M30" s="10">
        <f t="shared" si="7"/>
        <v>1.2753559017825728E-2</v>
      </c>
      <c r="N30" s="10">
        <f t="shared" si="8"/>
        <v>5.0753313909127927E-2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3"/>
  <sheetViews>
    <sheetView topLeftCell="B1" workbookViewId="0">
      <selection activeCell="B5" sqref="B5:B15"/>
    </sheetView>
  </sheetViews>
  <sheetFormatPr defaultRowHeight="12.75" x14ac:dyDescent="0.2"/>
  <cols>
    <col min="1" max="1" width="10.42578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1.140625" bestFit="1" customWidth="1"/>
    <col min="12" max="12" width="10.140625" bestFit="1" customWidth="1"/>
    <col min="13" max="13" width="10.140625" customWidth="1"/>
    <col min="14" max="14" width="10.140625" bestFit="1" customWidth="1"/>
  </cols>
  <sheetData>
    <row r="1" spans="1:14" ht="23.25" x14ac:dyDescent="0.35">
      <c r="B1" s="36" t="s">
        <v>67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38</v>
      </c>
      <c r="B5" s="11">
        <v>2007</v>
      </c>
      <c r="C5" s="4">
        <v>133</v>
      </c>
      <c r="D5" s="4">
        <v>15238</v>
      </c>
      <c r="E5" s="4">
        <v>9659</v>
      </c>
      <c r="F5" s="4">
        <v>1146</v>
      </c>
      <c r="G5" s="4">
        <v>7334</v>
      </c>
      <c r="H5" s="4">
        <v>3254</v>
      </c>
      <c r="I5" s="4">
        <v>1586</v>
      </c>
      <c r="J5" s="4">
        <v>2494</v>
      </c>
      <c r="K5" s="5">
        <v>8507990</v>
      </c>
      <c r="L5" s="5">
        <v>257841</v>
      </c>
      <c r="M5" s="5">
        <v>108251</v>
      </c>
      <c r="N5" s="5">
        <v>428937</v>
      </c>
    </row>
    <row r="6" spans="1:14" x14ac:dyDescent="0.2">
      <c r="A6" t="s">
        <v>38</v>
      </c>
      <c r="B6" s="11">
        <v>2008</v>
      </c>
      <c r="C6" s="4">
        <v>128</v>
      </c>
      <c r="D6" s="4">
        <v>15162</v>
      </c>
      <c r="E6" s="4">
        <v>9329</v>
      </c>
      <c r="F6" s="4">
        <v>995</v>
      </c>
      <c r="G6" s="4">
        <v>6719</v>
      </c>
      <c r="H6" s="4">
        <v>2922</v>
      </c>
      <c r="I6" s="4">
        <v>1504</v>
      </c>
      <c r="J6" s="4">
        <v>2293</v>
      </c>
      <c r="K6" s="5">
        <v>8674135</v>
      </c>
      <c r="L6" s="5">
        <v>245065</v>
      </c>
      <c r="M6" s="5">
        <v>98344</v>
      </c>
      <c r="N6" s="5">
        <v>389479</v>
      </c>
    </row>
    <row r="7" spans="1:14" x14ac:dyDescent="0.2">
      <c r="A7" t="s">
        <v>38</v>
      </c>
      <c r="B7" s="11">
        <v>2009</v>
      </c>
      <c r="C7" s="4">
        <v>126</v>
      </c>
      <c r="D7" s="4">
        <v>15388</v>
      </c>
      <c r="E7" s="4">
        <v>9402</v>
      </c>
      <c r="F7" s="4">
        <v>1099</v>
      </c>
      <c r="G7" s="4">
        <v>6636</v>
      </c>
      <c r="H7" s="4">
        <v>2843</v>
      </c>
      <c r="I7" s="4">
        <v>1529</v>
      </c>
      <c r="J7" s="4">
        <v>2264</v>
      </c>
      <c r="K7" s="5">
        <v>8700684</v>
      </c>
      <c r="L7" s="5">
        <v>206469</v>
      </c>
      <c r="M7" s="5">
        <v>109508</v>
      </c>
      <c r="N7" s="5">
        <v>531597</v>
      </c>
    </row>
    <row r="8" spans="1:14" x14ac:dyDescent="0.2">
      <c r="A8" t="s">
        <v>38</v>
      </c>
      <c r="B8" s="11">
        <v>2010</v>
      </c>
      <c r="C8" s="4">
        <v>128</v>
      </c>
      <c r="D8" s="4">
        <v>15895</v>
      </c>
      <c r="E8" s="4">
        <v>9138</v>
      </c>
      <c r="F8" s="4">
        <v>1410</v>
      </c>
      <c r="G8" s="4">
        <v>7266</v>
      </c>
      <c r="H8" s="4">
        <v>2665</v>
      </c>
      <c r="I8" s="4">
        <v>1612</v>
      </c>
      <c r="J8" s="4">
        <v>2989</v>
      </c>
      <c r="K8" s="5">
        <v>8647758</v>
      </c>
      <c r="L8" s="5">
        <v>176082</v>
      </c>
      <c r="M8" s="5">
        <v>94432</v>
      </c>
      <c r="N8" s="5">
        <v>389539</v>
      </c>
    </row>
    <row r="9" spans="1:14" x14ac:dyDescent="0.2">
      <c r="A9" t="s">
        <v>38</v>
      </c>
      <c r="B9" s="11">
        <v>2011</v>
      </c>
      <c r="C9" s="4">
        <v>129</v>
      </c>
      <c r="D9" s="4">
        <v>16169</v>
      </c>
      <c r="E9" s="4">
        <v>8984</v>
      </c>
      <c r="F9" s="4">
        <v>1053</v>
      </c>
      <c r="G9" s="4">
        <v>7259</v>
      </c>
      <c r="H9" s="4">
        <v>2392</v>
      </c>
      <c r="I9" s="4">
        <v>1661</v>
      </c>
      <c r="J9" s="4">
        <v>3206</v>
      </c>
      <c r="K9" s="5">
        <v>7543696</v>
      </c>
      <c r="L9" s="5">
        <v>181082</v>
      </c>
      <c r="M9" s="5">
        <v>71838</v>
      </c>
      <c r="N9" s="5">
        <v>378398</v>
      </c>
    </row>
    <row r="10" spans="1:14" x14ac:dyDescent="0.2">
      <c r="A10" t="s">
        <v>38</v>
      </c>
      <c r="B10" s="11">
        <v>2012</v>
      </c>
      <c r="C10" s="4">
        <v>123</v>
      </c>
      <c r="D10" s="4">
        <v>16117</v>
      </c>
      <c r="E10" s="4">
        <v>8749</v>
      </c>
      <c r="F10" s="4">
        <v>948</v>
      </c>
      <c r="G10" s="4">
        <v>6929</v>
      </c>
      <c r="H10" s="4">
        <v>2594</v>
      </c>
      <c r="I10" s="4">
        <v>1286</v>
      </c>
      <c r="J10" s="4">
        <v>3049</v>
      </c>
      <c r="K10" s="5">
        <v>8136708</v>
      </c>
      <c r="L10" s="5">
        <v>220445</v>
      </c>
      <c r="M10" s="5">
        <v>99115</v>
      </c>
      <c r="N10" s="5">
        <v>358272</v>
      </c>
    </row>
    <row r="11" spans="1:14" x14ac:dyDescent="0.2">
      <c r="A11" t="s">
        <v>38</v>
      </c>
      <c r="B11" s="11">
        <v>2013</v>
      </c>
      <c r="C11" s="4">
        <v>121</v>
      </c>
      <c r="D11" s="4">
        <v>16193</v>
      </c>
      <c r="E11" s="4">
        <v>8645</v>
      </c>
      <c r="F11" s="4">
        <v>926</v>
      </c>
      <c r="G11" s="4">
        <v>6859</v>
      </c>
      <c r="H11" s="4">
        <v>2425</v>
      </c>
      <c r="I11" s="4">
        <v>1307</v>
      </c>
      <c r="J11" s="4">
        <v>3127</v>
      </c>
      <c r="K11" s="5">
        <v>7857846</v>
      </c>
      <c r="L11" s="5">
        <v>239599</v>
      </c>
      <c r="M11" s="5">
        <v>92503</v>
      </c>
      <c r="N11" s="5">
        <v>320751</v>
      </c>
    </row>
    <row r="12" spans="1:14" x14ac:dyDescent="0.2">
      <c r="A12" t="s">
        <v>38</v>
      </c>
      <c r="B12" s="11">
        <v>2014</v>
      </c>
      <c r="C12" s="4">
        <v>120</v>
      </c>
      <c r="D12" s="4">
        <v>16291</v>
      </c>
      <c r="E12" s="4">
        <v>8155</v>
      </c>
      <c r="F12" s="4">
        <v>938</v>
      </c>
      <c r="G12" s="4">
        <v>6388</v>
      </c>
      <c r="H12" s="4">
        <v>2204</v>
      </c>
      <c r="I12" s="4">
        <v>1308</v>
      </c>
      <c r="J12" s="4">
        <v>2876</v>
      </c>
      <c r="K12" s="5">
        <v>7660364</v>
      </c>
      <c r="L12" s="5">
        <v>298693</v>
      </c>
      <c r="M12" s="5">
        <v>73153</v>
      </c>
      <c r="N12" s="5">
        <v>323357</v>
      </c>
    </row>
    <row r="13" spans="1:14" x14ac:dyDescent="0.2">
      <c r="A13" t="s">
        <v>38</v>
      </c>
      <c r="B13" s="11">
        <v>2015</v>
      </c>
      <c r="C13" s="4">
        <v>112</v>
      </c>
      <c r="D13" s="4">
        <v>15799</v>
      </c>
      <c r="E13" s="4">
        <v>8182</v>
      </c>
      <c r="F13" s="4">
        <v>742</v>
      </c>
      <c r="G13" s="4">
        <v>7209</v>
      </c>
      <c r="H13" s="4">
        <v>2334</v>
      </c>
      <c r="I13" s="4">
        <v>1435</v>
      </c>
      <c r="J13" s="4">
        <v>3440</v>
      </c>
      <c r="K13" s="5">
        <v>7563118</v>
      </c>
      <c r="L13" s="5">
        <v>220774</v>
      </c>
      <c r="M13" s="5">
        <v>89633</v>
      </c>
      <c r="N13" s="5">
        <v>330863</v>
      </c>
    </row>
    <row r="14" spans="1:14" x14ac:dyDescent="0.2">
      <c r="A14" t="s">
        <v>38</v>
      </c>
      <c r="B14" s="11">
        <v>2016</v>
      </c>
      <c r="C14" s="4">
        <v>113</v>
      </c>
      <c r="D14" s="4">
        <v>16177</v>
      </c>
      <c r="E14" s="4">
        <v>8830</v>
      </c>
      <c r="F14" s="4">
        <v>879</v>
      </c>
      <c r="G14" s="4">
        <v>6942</v>
      </c>
      <c r="H14" s="4">
        <v>2210</v>
      </c>
      <c r="I14" s="4">
        <v>1297</v>
      </c>
      <c r="J14" s="4">
        <v>3435</v>
      </c>
      <c r="K14" s="5">
        <v>7646627</v>
      </c>
      <c r="L14" s="5">
        <v>212825</v>
      </c>
      <c r="M14" s="5">
        <v>89348</v>
      </c>
      <c r="N14" s="5">
        <v>328906</v>
      </c>
    </row>
    <row r="15" spans="1:14" x14ac:dyDescent="0.2">
      <c r="A15" t="s">
        <v>38</v>
      </c>
      <c r="B15" s="11">
        <v>2017</v>
      </c>
      <c r="C15" s="4">
        <v>112</v>
      </c>
      <c r="D15" s="4">
        <v>15690</v>
      </c>
      <c r="E15" s="4">
        <v>8208</v>
      </c>
      <c r="F15" s="4">
        <v>607</v>
      </c>
      <c r="G15" s="4">
        <v>5727</v>
      </c>
      <c r="H15" s="4">
        <v>1644</v>
      </c>
      <c r="I15" s="4">
        <v>1171</v>
      </c>
      <c r="J15" s="4">
        <v>2912</v>
      </c>
      <c r="K15" s="5">
        <v>7299850</v>
      </c>
      <c r="L15" s="5">
        <v>205616</v>
      </c>
      <c r="M15" s="5">
        <v>87618</v>
      </c>
      <c r="N15" s="5">
        <v>331252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10743</v>
      </c>
      <c r="K17" s="8">
        <f>SUM(K5:K15)</f>
        <v>88238776</v>
      </c>
      <c r="L17" s="8">
        <f>SUM(L5:L15)</f>
        <v>2464491</v>
      </c>
      <c r="M17" s="8">
        <f>SUM(M5:M15)</f>
        <v>1013743</v>
      </c>
      <c r="N17" s="8">
        <f>SUM(N5:N15)</f>
        <v>4111351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133</v>
      </c>
      <c r="D20" s="4"/>
      <c r="E20" s="4"/>
      <c r="F20" s="9">
        <f>IF(C5=0,"",IF(C5="","",(F5/C5)))</f>
        <v>8.6165413533834592</v>
      </c>
      <c r="G20" s="28">
        <f t="shared" ref="G20:G30" si="1">IF(E5=0,"",IF(E5="","",(G5/E5)))</f>
        <v>0.7592918521586085</v>
      </c>
      <c r="H20" s="28">
        <f>IF(G5=0,"",IF(G5="","",(H5/G5)))</f>
        <v>0.4436869375511317</v>
      </c>
      <c r="I20" s="28">
        <f>IF(G5=0,"",IF(G5="","",(I5/G5)))</f>
        <v>0.21625306790291793</v>
      </c>
      <c r="J20" s="28">
        <f>IF(G5=0,"",IF(G5="","",(J5/G5)))</f>
        <v>0.34005999454595037</v>
      </c>
      <c r="K20" s="5"/>
      <c r="L20" s="10">
        <f>IF(K5=0,"",IF(K5="","",(L5/K5)))</f>
        <v>3.0305747891100014E-2</v>
      </c>
      <c r="M20" s="10">
        <f>IF(K5=0,"",IF(K5="","",(M5/K5)))</f>
        <v>1.2723451720088999E-2</v>
      </c>
      <c r="N20" s="10">
        <f>IF(K5=0,"",IF(K5="","",(N5/K5)))</f>
        <v>5.0415785632094069E-2</v>
      </c>
    </row>
    <row r="21" spans="2:14" x14ac:dyDescent="0.2">
      <c r="B21" s="11">
        <f t="shared" si="0"/>
        <v>2008</v>
      </c>
      <c r="C21" s="4">
        <f t="shared" si="0"/>
        <v>128</v>
      </c>
      <c r="D21" s="10">
        <f>IF(D5=0,"",IF(D5="","",((D6-D5)/D5)))</f>
        <v>-4.9875311720698253E-3</v>
      </c>
      <c r="E21" s="10">
        <f>IF(E5=0,"",IF(E5="","",((E6-E5)/E5)))</f>
        <v>-3.4165027435552338E-2</v>
      </c>
      <c r="F21" s="9">
        <f t="shared" ref="F21:F30" si="2">IF(C6=0,"",IF(C6="","",(F6/C6)))</f>
        <v>7.7734375</v>
      </c>
      <c r="G21" s="28">
        <f t="shared" si="1"/>
        <v>0.72022724836531249</v>
      </c>
      <c r="H21" s="28">
        <f t="shared" ref="H21:H30" si="3">IF(G6=0,"",IF(G6="","",(H6/G6)))</f>
        <v>0.43488614377139456</v>
      </c>
      <c r="I21" s="28">
        <f t="shared" ref="I21:I30" si="4">IF(G6=0,"",IF(G6="","",(I6/G6)))</f>
        <v>0.22384283375502306</v>
      </c>
      <c r="J21" s="28">
        <f>IF(G6=0,"",IF(G6="","",(J6/G6)))</f>
        <v>0.34127102247358237</v>
      </c>
      <c r="K21" s="28">
        <f>IF(K5=0,"",IF(K5="","",(K6-K5)/K5))</f>
        <v>1.9528114160924027E-2</v>
      </c>
      <c r="L21" s="10">
        <f>IF(K6=0,"",IF(K6="","",(L6/K6)))</f>
        <v>2.8252384819927291E-2</v>
      </c>
      <c r="M21" s="10">
        <f t="shared" ref="M21:M30" si="5">IF(K6=0,"",IF(K6="","",(M6/K6)))</f>
        <v>1.1337614643996203E-2</v>
      </c>
      <c r="N21" s="10">
        <f t="shared" ref="N21:N30" si="6">IF(K6=0,"",IF(K6="","",(N6/K6)))</f>
        <v>4.4901191876769268E-2</v>
      </c>
    </row>
    <row r="22" spans="2:14" x14ac:dyDescent="0.2">
      <c r="B22" s="11">
        <f t="shared" si="0"/>
        <v>2009</v>
      </c>
      <c r="C22" s="4">
        <f t="shared" si="0"/>
        <v>126</v>
      </c>
      <c r="D22" s="10">
        <f t="shared" ref="D22:E30" si="7">IF(D6=0,"",IF(D6="","",((D7-D6)/D6)))</f>
        <v>1.4905685265796069E-2</v>
      </c>
      <c r="E22" s="10">
        <f>IF(E6=0,"",IF(E6="","",((E7-E6)/E6)))</f>
        <v>7.8250616357594602E-3</v>
      </c>
      <c r="F22" s="9">
        <f t="shared" si="2"/>
        <v>8.7222222222222214</v>
      </c>
      <c r="G22" s="28">
        <f t="shared" si="1"/>
        <v>0.70580727504786211</v>
      </c>
      <c r="H22" s="28">
        <f t="shared" si="3"/>
        <v>0.42842073538276071</v>
      </c>
      <c r="I22" s="28">
        <f t="shared" si="4"/>
        <v>0.23040988547317662</v>
      </c>
      <c r="J22" s="28">
        <f t="shared" ref="J22:J30" si="8">IF(G7=0,"",IF(G7="","",(J7/G7)))</f>
        <v>0.3411693791440627</v>
      </c>
      <c r="K22" s="28">
        <f t="shared" ref="K22:K30" si="9">IF(K6=0,"",IF(K6="","",(K7-K6)/K6))</f>
        <v>3.0607086470293581E-3</v>
      </c>
      <c r="L22" s="10">
        <f t="shared" ref="L22:L30" si="10">IF(K7=0,"",IF(K7="","",(L7/K7)))</f>
        <v>2.3730203280569667E-2</v>
      </c>
      <c r="M22" s="10">
        <f t="shared" si="5"/>
        <v>1.2586136906017963E-2</v>
      </c>
      <c r="N22" s="10">
        <f t="shared" si="6"/>
        <v>6.1098299857804281E-2</v>
      </c>
    </row>
    <row r="23" spans="2:14" x14ac:dyDescent="0.2">
      <c r="B23" s="11">
        <f t="shared" si="0"/>
        <v>2010</v>
      </c>
      <c r="C23" s="4">
        <f t="shared" si="0"/>
        <v>128</v>
      </c>
      <c r="D23" s="10">
        <f t="shared" si="7"/>
        <v>3.2947751494671169E-2</v>
      </c>
      <c r="E23" s="10">
        <f t="shared" si="7"/>
        <v>-2.8079132099553285E-2</v>
      </c>
      <c r="F23" s="9">
        <f t="shared" si="2"/>
        <v>11.015625</v>
      </c>
      <c r="G23" s="28">
        <f t="shared" si="1"/>
        <v>0.79514116874589624</v>
      </c>
      <c r="H23" s="28">
        <f t="shared" si="3"/>
        <v>0.36677676851087254</v>
      </c>
      <c r="I23" s="28">
        <f t="shared" si="4"/>
        <v>0.22185521607486924</v>
      </c>
      <c r="J23" s="28">
        <f t="shared" si="8"/>
        <v>0.41136801541425821</v>
      </c>
      <c r="K23" s="28">
        <f t="shared" si="9"/>
        <v>-6.0829700285632716E-3</v>
      </c>
      <c r="L23" s="10">
        <f t="shared" si="10"/>
        <v>2.0361578110765818E-2</v>
      </c>
      <c r="M23" s="10">
        <f t="shared" si="5"/>
        <v>1.0919824537180619E-2</v>
      </c>
      <c r="N23" s="10">
        <f t="shared" si="6"/>
        <v>4.5045085674229088E-2</v>
      </c>
    </row>
    <row r="24" spans="2:14" x14ac:dyDescent="0.2">
      <c r="B24" s="11">
        <f t="shared" si="0"/>
        <v>2011</v>
      </c>
      <c r="C24" s="4">
        <f t="shared" si="0"/>
        <v>129</v>
      </c>
      <c r="D24" s="10">
        <f t="shared" si="7"/>
        <v>1.7238125196602706E-2</v>
      </c>
      <c r="E24" s="10">
        <f t="shared" si="7"/>
        <v>-1.6852702998467937E-2</v>
      </c>
      <c r="F24" s="9">
        <f t="shared" si="2"/>
        <v>8.1627906976744189</v>
      </c>
      <c r="G24" s="28">
        <f t="shared" si="1"/>
        <v>0.80799198575244879</v>
      </c>
      <c r="H24" s="28">
        <f t="shared" si="3"/>
        <v>0.32952197272351563</v>
      </c>
      <c r="I24" s="28">
        <f t="shared" si="4"/>
        <v>0.22881939661110345</v>
      </c>
      <c r="J24" s="28">
        <f t="shared" si="8"/>
        <v>0.44165863066538091</v>
      </c>
      <c r="K24" s="28">
        <f t="shared" si="9"/>
        <v>-0.12767031639877063</v>
      </c>
      <c r="L24" s="10">
        <f t="shared" si="10"/>
        <v>2.4004413751561569E-2</v>
      </c>
      <c r="M24" s="10">
        <f t="shared" si="5"/>
        <v>9.5229182087931425E-3</v>
      </c>
      <c r="N24" s="10">
        <f t="shared" si="6"/>
        <v>5.0160823023621313E-2</v>
      </c>
    </row>
    <row r="25" spans="2:14" x14ac:dyDescent="0.2">
      <c r="B25" s="11">
        <f t="shared" si="0"/>
        <v>2012</v>
      </c>
      <c r="C25" s="4">
        <f t="shared" si="0"/>
        <v>123</v>
      </c>
      <c r="D25" s="10">
        <f t="shared" si="7"/>
        <v>-3.2160306759849095E-3</v>
      </c>
      <c r="E25" s="10">
        <f t="shared" si="7"/>
        <v>-2.6157613535173641E-2</v>
      </c>
      <c r="F25" s="9">
        <f t="shared" si="2"/>
        <v>7.7073170731707314</v>
      </c>
      <c r="G25" s="28">
        <f t="shared" si="1"/>
        <v>0.79197622585438332</v>
      </c>
      <c r="H25" s="28">
        <f t="shared" si="3"/>
        <v>0.37436859575696346</v>
      </c>
      <c r="I25" s="28">
        <f t="shared" si="4"/>
        <v>0.18559676721027565</v>
      </c>
      <c r="J25" s="28">
        <f t="shared" si="8"/>
        <v>0.44003463703276086</v>
      </c>
      <c r="K25" s="28">
        <f t="shared" si="9"/>
        <v>7.8610272736335085E-2</v>
      </c>
      <c r="L25" s="10">
        <f t="shared" si="10"/>
        <v>2.7092652212663892E-2</v>
      </c>
      <c r="M25" s="10">
        <f t="shared" si="5"/>
        <v>1.2181216285505145E-2</v>
      </c>
      <c r="N25" s="10">
        <f t="shared" si="6"/>
        <v>4.403156657459012E-2</v>
      </c>
    </row>
    <row r="26" spans="2:14" x14ac:dyDescent="0.2">
      <c r="B26" s="11">
        <f t="shared" si="0"/>
        <v>2013</v>
      </c>
      <c r="C26" s="4">
        <f t="shared" si="0"/>
        <v>121</v>
      </c>
      <c r="D26" s="10">
        <f t="shared" si="7"/>
        <v>4.7155177762610908E-3</v>
      </c>
      <c r="E26" s="10">
        <f t="shared" si="7"/>
        <v>-1.188707280832095E-2</v>
      </c>
      <c r="F26" s="9">
        <f t="shared" si="2"/>
        <v>7.6528925619834709</v>
      </c>
      <c r="G26" s="28">
        <f t="shared" si="1"/>
        <v>0.79340659340659336</v>
      </c>
      <c r="H26" s="28">
        <f t="shared" si="3"/>
        <v>0.3535500801866161</v>
      </c>
      <c r="I26" s="28">
        <f t="shared" si="4"/>
        <v>0.19055255868202362</v>
      </c>
      <c r="J26" s="28">
        <f t="shared" si="8"/>
        <v>0.45589736113136026</v>
      </c>
      <c r="K26" s="28">
        <f t="shared" si="9"/>
        <v>-3.4272091366680482E-2</v>
      </c>
      <c r="L26" s="10">
        <f t="shared" si="10"/>
        <v>3.0491689452809331E-2</v>
      </c>
      <c r="M26" s="10">
        <f t="shared" si="5"/>
        <v>1.1772055598951671E-2</v>
      </c>
      <c r="N26" s="10">
        <f t="shared" si="6"/>
        <v>4.0819201597995174E-2</v>
      </c>
    </row>
    <row r="27" spans="2:14" x14ac:dyDescent="0.2">
      <c r="B27" s="11">
        <f t="shared" si="0"/>
        <v>2014</v>
      </c>
      <c r="C27" s="4">
        <f t="shared" si="0"/>
        <v>120</v>
      </c>
      <c r="D27" s="10">
        <f t="shared" si="7"/>
        <v>6.0519977768171435E-3</v>
      </c>
      <c r="E27" s="10">
        <f t="shared" si="7"/>
        <v>-5.6680161943319839E-2</v>
      </c>
      <c r="F27" s="9">
        <f t="shared" si="2"/>
        <v>7.8166666666666664</v>
      </c>
      <c r="G27" s="28">
        <f t="shared" si="1"/>
        <v>0.78332311465358673</v>
      </c>
      <c r="H27" s="28">
        <f t="shared" si="3"/>
        <v>0.34502191609267374</v>
      </c>
      <c r="I27" s="28">
        <f t="shared" si="4"/>
        <v>0.20475892298058859</v>
      </c>
      <c r="J27" s="28">
        <f t="shared" si="8"/>
        <v>0.45021916092673764</v>
      </c>
      <c r="K27" s="28">
        <f t="shared" si="9"/>
        <v>-2.5131823657526503E-2</v>
      </c>
      <c r="L27" s="10">
        <f t="shared" si="10"/>
        <v>3.8992011345674961E-2</v>
      </c>
      <c r="M27" s="10">
        <f t="shared" si="5"/>
        <v>9.5495462095534882E-3</v>
      </c>
      <c r="N27" s="10">
        <f t="shared" si="6"/>
        <v>4.2211701689371418E-2</v>
      </c>
    </row>
    <row r="28" spans="2:14" x14ac:dyDescent="0.2">
      <c r="B28" s="11">
        <f t="shared" si="0"/>
        <v>2015</v>
      </c>
      <c r="C28" s="4">
        <f t="shared" si="0"/>
        <v>112</v>
      </c>
      <c r="D28" s="10">
        <f t="shared" si="7"/>
        <v>-3.0200724326315143E-2</v>
      </c>
      <c r="E28" s="10">
        <f t="shared" si="7"/>
        <v>3.3108522378908645E-3</v>
      </c>
      <c r="F28" s="9">
        <f t="shared" si="2"/>
        <v>6.625</v>
      </c>
      <c r="G28" s="28">
        <f t="shared" si="1"/>
        <v>0.88108042043510149</v>
      </c>
      <c r="H28" s="28">
        <f t="shared" si="3"/>
        <v>0.32376196421140241</v>
      </c>
      <c r="I28" s="28">
        <f t="shared" si="4"/>
        <v>0.19905673463725898</v>
      </c>
      <c r="J28" s="28">
        <f t="shared" si="8"/>
        <v>0.47718130115133861</v>
      </c>
      <c r="K28" s="28">
        <f t="shared" si="9"/>
        <v>-1.269469701439775E-2</v>
      </c>
      <c r="L28" s="10">
        <f t="shared" si="10"/>
        <v>2.9190870749339095E-2</v>
      </c>
      <c r="M28" s="10">
        <f t="shared" si="5"/>
        <v>1.1851329041805244E-2</v>
      </c>
      <c r="N28" s="10">
        <f t="shared" si="6"/>
        <v>4.3746904385201978E-2</v>
      </c>
    </row>
    <row r="29" spans="2:14" x14ac:dyDescent="0.2">
      <c r="B29" s="11">
        <f t="shared" si="0"/>
        <v>2016</v>
      </c>
      <c r="C29" s="4">
        <f t="shared" si="0"/>
        <v>113</v>
      </c>
      <c r="D29" s="10">
        <f t="shared" si="7"/>
        <v>2.3925564909171467E-2</v>
      </c>
      <c r="E29" s="10">
        <f t="shared" si="7"/>
        <v>7.9198240039110246E-2</v>
      </c>
      <c r="F29" s="9">
        <f t="shared" si="2"/>
        <v>7.778761061946903</v>
      </c>
      <c r="G29" s="28">
        <f t="shared" si="1"/>
        <v>0.78618346545866369</v>
      </c>
      <c r="H29" s="28">
        <f t="shared" si="3"/>
        <v>0.31835205992509363</v>
      </c>
      <c r="I29" s="28">
        <f t="shared" si="4"/>
        <v>0.18683376548545089</v>
      </c>
      <c r="J29" s="28">
        <f t="shared" si="8"/>
        <v>0.49481417458945548</v>
      </c>
      <c r="K29" s="28">
        <f t="shared" si="9"/>
        <v>1.104161008726824E-2</v>
      </c>
      <c r="L29" s="10">
        <f t="shared" si="10"/>
        <v>2.7832533220202842E-2</v>
      </c>
      <c r="M29" s="10">
        <f t="shared" si="5"/>
        <v>1.1684629052783665E-2</v>
      </c>
      <c r="N29" s="10">
        <f t="shared" si="6"/>
        <v>4.3013213538466044E-2</v>
      </c>
    </row>
    <row r="30" spans="2:14" x14ac:dyDescent="0.2">
      <c r="B30" s="11">
        <f t="shared" si="0"/>
        <v>2017</v>
      </c>
      <c r="C30" s="4">
        <f t="shared" si="0"/>
        <v>112</v>
      </c>
      <c r="D30" s="10">
        <f t="shared" si="7"/>
        <v>-3.0104469308277183E-2</v>
      </c>
      <c r="E30" s="10">
        <f t="shared" si="7"/>
        <v>-7.0441676104190262E-2</v>
      </c>
      <c r="F30" s="9">
        <f t="shared" si="2"/>
        <v>5.4196428571428568</v>
      </c>
      <c r="G30" s="28">
        <f t="shared" si="1"/>
        <v>0.69773391812865493</v>
      </c>
      <c r="H30" s="28">
        <f t="shared" si="3"/>
        <v>0.28706128863279201</v>
      </c>
      <c r="I30" s="28">
        <f t="shared" si="4"/>
        <v>0.20447005412956173</v>
      </c>
      <c r="J30" s="28">
        <f t="shared" si="8"/>
        <v>0.50846865723764623</v>
      </c>
      <c r="K30" s="28">
        <f t="shared" si="9"/>
        <v>-4.5350322436284653E-2</v>
      </c>
      <c r="L30" s="10">
        <f t="shared" si="10"/>
        <v>2.8167154119605197E-2</v>
      </c>
      <c r="M30" s="10">
        <f t="shared" si="5"/>
        <v>1.2002712384501051E-2</v>
      </c>
      <c r="N30" s="10">
        <f t="shared" si="6"/>
        <v>4.5377918724357348E-2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orientation="landscape" r:id="rId1"/>
  <headerFooter>
    <oddFooter>&amp;L&amp;8SOURCE: General Secretary's Annual Reports, compiled by the Research Center, Church of the Nazarene&amp;R&amp;8&amp;D
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8.71093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1" width="10" bestFit="1" customWidth="1"/>
    <col min="12" max="12" width="7.42578125" bestFit="1" customWidth="1"/>
    <col min="13" max="13" width="10" bestFit="1" customWidth="1"/>
    <col min="14" max="14" width="7.42578125" bestFit="1" customWidth="1"/>
  </cols>
  <sheetData>
    <row r="1" spans="1:14" ht="23.25" x14ac:dyDescent="0.35">
      <c r="B1" s="36" t="s">
        <v>102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B5" s="11">
        <v>2007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 x14ac:dyDescent="0.2">
      <c r="B6" s="11">
        <v>2008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 x14ac:dyDescent="0.2">
      <c r="B7" s="11">
        <v>2009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 x14ac:dyDescent="0.2">
      <c r="B8" s="11">
        <v>2010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 x14ac:dyDescent="0.2">
      <c r="B9" s="11">
        <v>2011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 x14ac:dyDescent="0.2">
      <c r="A10" t="s">
        <v>101</v>
      </c>
      <c r="B10" s="11">
        <v>2012</v>
      </c>
      <c r="C10" s="4">
        <v>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">
      <c r="A11" t="s">
        <v>101</v>
      </c>
      <c r="B11" s="11">
        <v>2013</v>
      </c>
      <c r="C11" s="4">
        <v>1</v>
      </c>
      <c r="D11" s="4">
        <v>0</v>
      </c>
      <c r="E11" s="4">
        <v>67</v>
      </c>
      <c r="F11" s="4">
        <v>0</v>
      </c>
      <c r="G11" s="4">
        <v>67</v>
      </c>
      <c r="H11" s="4">
        <v>10</v>
      </c>
      <c r="I11" s="4">
        <v>13</v>
      </c>
      <c r="J11" s="4">
        <v>44</v>
      </c>
      <c r="K11" s="5">
        <v>0</v>
      </c>
      <c r="L11" s="5">
        <v>0</v>
      </c>
      <c r="M11" s="5">
        <v>0</v>
      </c>
      <c r="N11" s="5">
        <v>0</v>
      </c>
    </row>
    <row r="12" spans="1:14" x14ac:dyDescent="0.2">
      <c r="A12" t="s">
        <v>101</v>
      </c>
      <c r="B12" s="11">
        <v>2014</v>
      </c>
      <c r="C12" s="4">
        <v>1</v>
      </c>
      <c r="D12" s="4">
        <v>0</v>
      </c>
      <c r="E12" s="4">
        <v>68</v>
      </c>
      <c r="F12" s="4">
        <v>2</v>
      </c>
      <c r="G12" s="4">
        <v>68</v>
      </c>
      <c r="H12" s="4">
        <v>10</v>
      </c>
      <c r="I12" s="4">
        <v>13</v>
      </c>
      <c r="J12" s="4">
        <v>45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">
      <c r="A13" t="s">
        <v>101</v>
      </c>
      <c r="B13" s="11">
        <v>2015</v>
      </c>
      <c r="C13" s="4">
        <v>1</v>
      </c>
      <c r="D13" s="4">
        <v>136</v>
      </c>
      <c r="E13" s="4">
        <v>72</v>
      </c>
      <c r="F13" s="4">
        <v>4</v>
      </c>
      <c r="G13" s="4">
        <v>72</v>
      </c>
      <c r="H13" s="4">
        <v>14</v>
      </c>
      <c r="I13" s="4">
        <v>13</v>
      </c>
      <c r="J13" s="4">
        <v>45</v>
      </c>
      <c r="K13" s="5">
        <v>0</v>
      </c>
      <c r="L13" s="5">
        <v>0</v>
      </c>
      <c r="M13" s="5">
        <v>0</v>
      </c>
      <c r="N13" s="5">
        <v>0</v>
      </c>
    </row>
    <row r="14" spans="1:14" x14ac:dyDescent="0.2">
      <c r="A14" t="s">
        <v>101</v>
      </c>
      <c r="B14" s="11">
        <v>2016</v>
      </c>
      <c r="C14" s="4">
        <v>1</v>
      </c>
      <c r="D14" s="4">
        <v>138</v>
      </c>
      <c r="E14" s="4">
        <v>62</v>
      </c>
      <c r="F14" s="4">
        <v>4</v>
      </c>
      <c r="G14" s="4">
        <v>67</v>
      </c>
      <c r="H14" s="4">
        <v>13</v>
      </c>
      <c r="I14" s="4">
        <v>14</v>
      </c>
      <c r="J14" s="4">
        <v>40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">
      <c r="A15" t="s">
        <v>101</v>
      </c>
      <c r="B15" s="11">
        <v>2017</v>
      </c>
      <c r="C15" s="4">
        <v>2</v>
      </c>
      <c r="D15" s="4">
        <v>224</v>
      </c>
      <c r="E15" s="4">
        <v>146</v>
      </c>
      <c r="F15" s="4">
        <v>86</v>
      </c>
      <c r="G15" s="4">
        <v>128</v>
      </c>
      <c r="H15" s="4">
        <v>48</v>
      </c>
      <c r="I15" s="4">
        <v>20</v>
      </c>
      <c r="J15" s="4">
        <v>60</v>
      </c>
      <c r="K15" s="5">
        <v>0</v>
      </c>
      <c r="L15" s="5">
        <v>0</v>
      </c>
      <c r="M15" s="5">
        <v>0</v>
      </c>
      <c r="N15" s="5">
        <v>254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96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254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>B5</f>
        <v>2007</v>
      </c>
      <c r="C20" s="4">
        <f>C5</f>
        <v>0</v>
      </c>
      <c r="D20" s="4"/>
      <c r="E20" s="4"/>
      <c r="F20" s="9" t="str">
        <f>IF(C5=0,"",IF(C5="","",(F5/C5)))</f>
        <v/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 x14ac:dyDescent="0.2">
      <c r="B21" s="11">
        <f>B6</f>
        <v>2008</v>
      </c>
      <c r="C21" s="4">
        <f>C6</f>
        <v>0</v>
      </c>
      <c r="D21" s="10" t="str">
        <f>IF(D5=0,"",IF(D5="","",((D6-D5)/D5)))</f>
        <v/>
      </c>
      <c r="E21" s="10" t="str">
        <f>IF(E5=0,"",IF(E5="","",((E6-E5)/E5)))</f>
        <v/>
      </c>
      <c r="F21" s="9" t="str">
        <f>IF(C6=0,"",IF(C6="","",(F6/C6)))</f>
        <v/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 x14ac:dyDescent="0.2">
      <c r="B22" s="11">
        <f>B7</f>
        <v>2009</v>
      </c>
      <c r="C22" s="4">
        <f>C7</f>
        <v>0</v>
      </c>
      <c r="D22" s="10" t="str">
        <f>IF(D6=0,"",IF(D6="","",((D7-D6)/D6)))</f>
        <v/>
      </c>
      <c r="E22" s="10" t="str">
        <f>IF(E6=0,"",IF(E6="","",((E7-E6)/E6)))</f>
        <v/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 x14ac:dyDescent="0.2">
      <c r="B23" s="11">
        <f>B8</f>
        <v>2010</v>
      </c>
      <c r="C23" s="4">
        <f>C8</f>
        <v>0</v>
      </c>
      <c r="D23" s="10" t="str">
        <f>IF(D7=0,"",IF(D7="","",((D8-D7)/D7)))</f>
        <v/>
      </c>
      <c r="E23" s="10" t="str">
        <f>IF(E7=0,"",IF(E7="","",((E8-E7)/E7)))</f>
        <v/>
      </c>
      <c r="F23" s="9" t="str">
        <f>IF(C8=0,"",IF(C8="","",(F8/C8)))</f>
        <v/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 x14ac:dyDescent="0.2">
      <c r="B24" s="11">
        <f>B9</f>
        <v>2011</v>
      </c>
      <c r="C24" s="4">
        <f>C9</f>
        <v>0</v>
      </c>
      <c r="D24" s="10" t="str">
        <f>IF(D8=0,"",IF(D8="","",((D9-D8)/D8)))</f>
        <v/>
      </c>
      <c r="E24" s="10" t="str">
        <f>IF(E8=0,"",IF(E8="","",((E9-E8)/E8)))</f>
        <v/>
      </c>
      <c r="F24" s="9" t="str">
        <f>IF(C9=0,"",IF(C9="","",(F9/C9)))</f>
        <v/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 x14ac:dyDescent="0.2">
      <c r="B25" s="11">
        <f t="shared" ref="B25:C26" si="0">B10</f>
        <v>2012</v>
      </c>
      <c r="C25" s="4">
        <f t="shared" si="0"/>
        <v>1</v>
      </c>
      <c r="D25" s="10" t="str">
        <f>IF(D9=0,"",IF(D9="","",((D10-D9)/D9)))</f>
        <v/>
      </c>
      <c r="E25" s="10" t="str">
        <f>IF(E9=0,"",IF(E9="","",((E10-E9)/E9)))</f>
        <v/>
      </c>
      <c r="F25" s="9">
        <f t="shared" ref="F25:F26" si="1">IF(C10=0,"",IF(C10="","",(F10/C10)))</f>
        <v>0</v>
      </c>
      <c r="G25" s="28" t="str">
        <f t="shared" ref="G25:G26" si="2">IF(E10=0,"",IF(E10="","",(G10/E10)))</f>
        <v/>
      </c>
      <c r="H25" s="28" t="str">
        <f t="shared" ref="H25:H26" si="3">IF(G10=0,"",IF(G10="","",(H10/G10)))</f>
        <v/>
      </c>
      <c r="I25" s="28" t="str">
        <f t="shared" ref="I25:I26" si="4">IF(G10=0,"",IF(G10="","",(I10/G10)))</f>
        <v/>
      </c>
      <c r="J25" s="28" t="str">
        <f t="shared" ref="J25:J26" si="5">IF(G10=0,"",IF(G10="","",(J10/G10)))</f>
        <v/>
      </c>
      <c r="K25" s="28" t="str">
        <f>IF(K9=0,"",IF(K9="","",(K10-K9)/K9))</f>
        <v/>
      </c>
      <c r="L25" s="10" t="str">
        <f t="shared" ref="L25:L26" si="6">IF(K10=0,"",IF(K10="","",(L10/K10)))</f>
        <v/>
      </c>
      <c r="M25" s="10" t="str">
        <f t="shared" ref="M25:M26" si="7">IF(K10=0,"",IF(K10="","",(M10/K10)))</f>
        <v/>
      </c>
      <c r="N25" s="10" t="str">
        <f t="shared" ref="N25:N26" si="8">IF(K10=0,"",IF(K10="","",(N10/K10)))</f>
        <v/>
      </c>
    </row>
    <row r="26" spans="2:14" x14ac:dyDescent="0.2">
      <c r="B26" s="11">
        <f t="shared" si="0"/>
        <v>2013</v>
      </c>
      <c r="C26" s="4">
        <f t="shared" si="0"/>
        <v>1</v>
      </c>
      <c r="D26" s="10" t="str">
        <f t="shared" ref="D26:E27" si="9">IF(D10=0,"",IF(D10="","",((D11-D10)/D10)))</f>
        <v/>
      </c>
      <c r="E26" s="10" t="str">
        <f t="shared" si="9"/>
        <v/>
      </c>
      <c r="F26" s="9">
        <f t="shared" si="1"/>
        <v>0</v>
      </c>
      <c r="G26" s="28">
        <f t="shared" si="2"/>
        <v>1</v>
      </c>
      <c r="H26" s="28">
        <f t="shared" si="3"/>
        <v>0.14925373134328357</v>
      </c>
      <c r="I26" s="28">
        <f t="shared" si="4"/>
        <v>0.19402985074626866</v>
      </c>
      <c r="J26" s="28">
        <f t="shared" si="5"/>
        <v>0.65671641791044777</v>
      </c>
      <c r="K26" s="28" t="str">
        <f t="shared" ref="K26:K27" si="10">IF(K10=0,"",IF(K10="","",(K11-K10)/K10))</f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 x14ac:dyDescent="0.2">
      <c r="B27" s="11">
        <f t="shared" ref="B27:C27" si="11">B12</f>
        <v>2014</v>
      </c>
      <c r="C27" s="4">
        <f t="shared" si="11"/>
        <v>1</v>
      </c>
      <c r="D27" s="10" t="str">
        <f t="shared" si="9"/>
        <v/>
      </c>
      <c r="E27" s="10">
        <f t="shared" si="9"/>
        <v>1.4925373134328358E-2</v>
      </c>
      <c r="F27" s="9">
        <f t="shared" ref="F27" si="12">IF(C12=0,"",IF(C12="","",(F12/C12)))</f>
        <v>2</v>
      </c>
      <c r="G27" s="28">
        <f t="shared" ref="G27" si="13">IF(E12=0,"",IF(E12="","",(G12/E12)))</f>
        <v>1</v>
      </c>
      <c r="H27" s="28">
        <f t="shared" ref="H27" si="14">IF(G12=0,"",IF(G12="","",(H12/G12)))</f>
        <v>0.14705882352941177</v>
      </c>
      <c r="I27" s="28">
        <f t="shared" ref="I27" si="15">IF(G12=0,"",IF(G12="","",(I12/G12)))</f>
        <v>0.19117647058823528</v>
      </c>
      <c r="J27" s="28">
        <f t="shared" ref="J27" si="16">IF(G12=0,"",IF(G12="","",(J12/G12)))</f>
        <v>0.66176470588235292</v>
      </c>
      <c r="K27" s="28" t="str">
        <f t="shared" si="10"/>
        <v/>
      </c>
      <c r="L27" s="10" t="str">
        <f t="shared" ref="L27" si="17">IF(K12=0,"",IF(K12="","",(L12/K12)))</f>
        <v/>
      </c>
      <c r="M27" s="10" t="str">
        <f t="shared" ref="M27" si="18">IF(K12=0,"",IF(K12="","",(M12/K12)))</f>
        <v/>
      </c>
      <c r="N27" s="10" t="str">
        <f t="shared" ref="N27" si="19">IF(K12=0,"",IF(K12="","",(N12/K12)))</f>
        <v/>
      </c>
    </row>
    <row r="28" spans="2:14" x14ac:dyDescent="0.2">
      <c r="B28" s="11">
        <f t="shared" ref="B28:C28" si="20">B13</f>
        <v>2015</v>
      </c>
      <c r="C28" s="4">
        <f t="shared" si="20"/>
        <v>1</v>
      </c>
      <c r="D28" s="10" t="str">
        <f t="shared" ref="D28:E28" si="21">IF(D12=0,"",IF(D12="","",((D13-D12)/D12)))</f>
        <v/>
      </c>
      <c r="E28" s="10">
        <f t="shared" si="21"/>
        <v>5.8823529411764705E-2</v>
      </c>
      <c r="F28" s="9">
        <f t="shared" ref="F28" si="22">IF(C13=0,"",IF(C13="","",(F13/C13)))</f>
        <v>4</v>
      </c>
      <c r="G28" s="28">
        <f t="shared" ref="G28" si="23">IF(E13=0,"",IF(E13="","",(G13/E13)))</f>
        <v>1</v>
      </c>
      <c r="H28" s="28">
        <f t="shared" ref="H28" si="24">IF(G13=0,"",IF(G13="","",(H13/G13)))</f>
        <v>0.19444444444444445</v>
      </c>
      <c r="I28" s="28">
        <f t="shared" ref="I28" si="25">IF(G13=0,"",IF(G13="","",(I13/G13)))</f>
        <v>0.18055555555555555</v>
      </c>
      <c r="J28" s="28">
        <f t="shared" ref="J28" si="26">IF(G13=0,"",IF(G13="","",(J13/G13)))</f>
        <v>0.625</v>
      </c>
      <c r="K28" s="28" t="str">
        <f t="shared" ref="K28" si="27">IF(K12=0,"",IF(K12="","",(K13-K12)/K12))</f>
        <v/>
      </c>
      <c r="L28" s="10" t="str">
        <f t="shared" ref="L28" si="28">IF(K13=0,"",IF(K13="","",(L13/K13)))</f>
        <v/>
      </c>
      <c r="M28" s="10" t="str">
        <f t="shared" ref="M28" si="29">IF(K13=0,"",IF(K13="","",(M13/K13)))</f>
        <v/>
      </c>
      <c r="N28" s="10" t="str">
        <f t="shared" ref="N28" si="30">IF(K13=0,"",IF(K13="","",(N13/K13)))</f>
        <v/>
      </c>
    </row>
    <row r="29" spans="2:14" x14ac:dyDescent="0.2">
      <c r="B29" s="11">
        <f t="shared" ref="B29:C29" si="31">B14</f>
        <v>2016</v>
      </c>
      <c r="C29" s="4">
        <f t="shared" si="31"/>
        <v>1</v>
      </c>
      <c r="D29" s="10">
        <f t="shared" ref="D29:E29" si="32">IF(D13=0,"",IF(D13="","",((D14-D13)/D13)))</f>
        <v>1.4705882352941176E-2</v>
      </c>
      <c r="E29" s="10">
        <f t="shared" si="32"/>
        <v>-0.1388888888888889</v>
      </c>
      <c r="F29" s="9">
        <f t="shared" ref="F29" si="33">IF(C14=0,"",IF(C14="","",(F14/C14)))</f>
        <v>4</v>
      </c>
      <c r="G29" s="28">
        <f t="shared" ref="G29" si="34">IF(E14=0,"",IF(E14="","",(G14/E14)))</f>
        <v>1.0806451612903225</v>
      </c>
      <c r="H29" s="28">
        <f t="shared" ref="H29" si="35">IF(G14=0,"",IF(G14="","",(H14/G14)))</f>
        <v>0.19402985074626866</v>
      </c>
      <c r="I29" s="28">
        <f t="shared" ref="I29" si="36">IF(G14=0,"",IF(G14="","",(I14/G14)))</f>
        <v>0.20895522388059701</v>
      </c>
      <c r="J29" s="28">
        <f t="shared" ref="J29" si="37">IF(G14=0,"",IF(G14="","",(J14/G14)))</f>
        <v>0.59701492537313428</v>
      </c>
      <c r="K29" s="28" t="str">
        <f t="shared" ref="K29" si="38">IF(K13=0,"",IF(K13="","",(K14-K13)/K13))</f>
        <v/>
      </c>
      <c r="L29" s="10" t="str">
        <f t="shared" ref="L29" si="39">IF(K14=0,"",IF(K14="","",(L14/K14)))</f>
        <v/>
      </c>
      <c r="M29" s="10" t="str">
        <f t="shared" ref="M29" si="40">IF(K14=0,"",IF(K14="","",(M14/K14)))</f>
        <v/>
      </c>
      <c r="N29" s="10" t="str">
        <f t="shared" ref="N29" si="41">IF(K14=0,"",IF(K14="","",(N14/K14)))</f>
        <v/>
      </c>
    </row>
    <row r="30" spans="2:14" x14ac:dyDescent="0.2">
      <c r="B30" s="11">
        <f t="shared" ref="B30:C30" si="42">B15</f>
        <v>2017</v>
      </c>
      <c r="C30" s="4">
        <f t="shared" si="42"/>
        <v>2</v>
      </c>
      <c r="D30" s="10">
        <f t="shared" ref="D30:E30" si="43">IF(D14=0,"",IF(D14="","",((D15-D14)/D14)))</f>
        <v>0.62318840579710144</v>
      </c>
      <c r="E30" s="10">
        <f t="shared" si="43"/>
        <v>1.3548387096774193</v>
      </c>
      <c r="F30" s="9">
        <f t="shared" ref="F30" si="44">IF(C15=0,"",IF(C15="","",(F15/C15)))</f>
        <v>43</v>
      </c>
      <c r="G30" s="28">
        <f t="shared" ref="G30" si="45">IF(E15=0,"",IF(E15="","",(G15/E15)))</f>
        <v>0.87671232876712324</v>
      </c>
      <c r="H30" s="28">
        <f t="shared" ref="H30" si="46">IF(G15=0,"",IF(G15="","",(H15/G15)))</f>
        <v>0.375</v>
      </c>
      <c r="I30" s="28">
        <f t="shared" ref="I30" si="47">IF(G15=0,"",IF(G15="","",(I15/G15)))</f>
        <v>0.15625</v>
      </c>
      <c r="J30" s="28">
        <f t="shared" ref="J30" si="48">IF(G15=0,"",IF(G15="","",(J15/G15)))</f>
        <v>0.46875</v>
      </c>
      <c r="K30" s="28" t="str">
        <f t="shared" ref="K30" si="49">IF(K14=0,"",IF(K14="","",(K15-K14)/K14))</f>
        <v/>
      </c>
      <c r="L30" s="10" t="str">
        <f t="shared" ref="L30" si="50">IF(K15=0,"",IF(K15="","",(L15/K15)))</f>
        <v/>
      </c>
      <c r="M30" s="10" t="str">
        <f t="shared" ref="M30" si="51">IF(K15=0,"",IF(K15="","",(M15/K15)))</f>
        <v/>
      </c>
      <c r="N30" s="10" t="str">
        <f t="shared" ref="N30" si="52">IF(K15=0,"",IF(K15="","",(N15/K15)))</f>
        <v/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3"/>
  <sheetViews>
    <sheetView topLeftCell="B1" workbookViewId="0">
      <selection activeCell="B1" sqref="B1:N1"/>
    </sheetView>
  </sheetViews>
  <sheetFormatPr defaultRowHeight="12.75" x14ac:dyDescent="0.2"/>
  <cols>
    <col min="1" max="1" width="8.710937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16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39</v>
      </c>
      <c r="B5" s="11">
        <v>2007</v>
      </c>
      <c r="C5" s="4">
        <v>10</v>
      </c>
      <c r="D5" s="4">
        <v>520</v>
      </c>
      <c r="E5" s="4">
        <v>408</v>
      </c>
      <c r="F5" s="4">
        <v>32</v>
      </c>
      <c r="G5" s="4">
        <v>347</v>
      </c>
      <c r="H5" s="4">
        <v>91</v>
      </c>
      <c r="I5" s="4">
        <v>59</v>
      </c>
      <c r="J5" s="4">
        <v>197</v>
      </c>
      <c r="K5" s="5">
        <v>322036</v>
      </c>
      <c r="L5" s="5">
        <v>11773</v>
      </c>
      <c r="M5" s="5">
        <v>2317</v>
      </c>
      <c r="N5" s="5">
        <v>7269</v>
      </c>
    </row>
    <row r="6" spans="1:14" x14ac:dyDescent="0.2">
      <c r="A6" t="s">
        <v>39</v>
      </c>
      <c r="B6" s="11">
        <v>2008</v>
      </c>
      <c r="C6" s="4">
        <v>10</v>
      </c>
      <c r="D6" s="4">
        <v>523</v>
      </c>
      <c r="E6" s="4">
        <v>411</v>
      </c>
      <c r="F6" s="4">
        <v>10</v>
      </c>
      <c r="G6" s="4">
        <v>333</v>
      </c>
      <c r="H6" s="4">
        <v>91</v>
      </c>
      <c r="I6" s="4">
        <v>53</v>
      </c>
      <c r="J6" s="4">
        <v>189</v>
      </c>
      <c r="K6" s="5">
        <v>312512</v>
      </c>
      <c r="L6" s="5">
        <v>11184</v>
      </c>
      <c r="M6" s="5">
        <v>1872</v>
      </c>
      <c r="N6" s="5">
        <v>8624</v>
      </c>
    </row>
    <row r="7" spans="1:14" x14ac:dyDescent="0.2">
      <c r="A7" t="s">
        <v>39</v>
      </c>
      <c r="B7" s="11">
        <v>2009</v>
      </c>
      <c r="C7" s="4">
        <v>10</v>
      </c>
      <c r="D7" s="4">
        <v>530</v>
      </c>
      <c r="E7" s="4">
        <v>403</v>
      </c>
      <c r="F7" s="4">
        <v>8</v>
      </c>
      <c r="G7" s="4">
        <v>345</v>
      </c>
      <c r="H7" s="4">
        <v>86</v>
      </c>
      <c r="I7" s="4">
        <v>50</v>
      </c>
      <c r="J7" s="4">
        <v>209</v>
      </c>
      <c r="K7" s="5">
        <v>286023</v>
      </c>
      <c r="L7" s="5">
        <v>10172</v>
      </c>
      <c r="M7" s="5">
        <v>1727</v>
      </c>
      <c r="N7" s="5">
        <v>6219</v>
      </c>
    </row>
    <row r="8" spans="1:14" x14ac:dyDescent="0.2">
      <c r="A8" t="s">
        <v>39</v>
      </c>
      <c r="B8" s="11">
        <v>2010</v>
      </c>
      <c r="C8" s="4">
        <v>10</v>
      </c>
      <c r="D8" s="4">
        <v>553</v>
      </c>
      <c r="E8" s="4">
        <v>420</v>
      </c>
      <c r="F8" s="4">
        <v>28</v>
      </c>
      <c r="G8" s="4">
        <v>369</v>
      </c>
      <c r="H8" s="4">
        <v>79</v>
      </c>
      <c r="I8" s="4">
        <v>37</v>
      </c>
      <c r="J8" s="4">
        <v>253</v>
      </c>
      <c r="K8" s="5">
        <v>256276</v>
      </c>
      <c r="L8" s="5">
        <v>10577</v>
      </c>
      <c r="M8" s="5">
        <v>2039</v>
      </c>
      <c r="N8" s="5">
        <v>7628</v>
      </c>
    </row>
    <row r="9" spans="1:14" x14ac:dyDescent="0.2">
      <c r="A9" t="s">
        <v>39</v>
      </c>
      <c r="B9" s="11">
        <v>2011</v>
      </c>
      <c r="C9" s="4">
        <v>10</v>
      </c>
      <c r="D9" s="4">
        <v>562</v>
      </c>
      <c r="E9" s="4">
        <v>417</v>
      </c>
      <c r="F9" s="4">
        <v>18</v>
      </c>
      <c r="G9" s="4">
        <v>374</v>
      </c>
      <c r="H9" s="4">
        <v>57</v>
      </c>
      <c r="I9" s="4">
        <v>43</v>
      </c>
      <c r="J9" s="4">
        <v>274</v>
      </c>
      <c r="K9" s="5">
        <v>237793</v>
      </c>
      <c r="L9" s="5">
        <v>7223</v>
      </c>
      <c r="M9" s="5">
        <v>2082</v>
      </c>
      <c r="N9" s="5">
        <v>7912</v>
      </c>
    </row>
    <row r="10" spans="1:14" x14ac:dyDescent="0.2">
      <c r="A10" t="s">
        <v>39</v>
      </c>
      <c r="B10" s="11">
        <v>2012</v>
      </c>
      <c r="C10" s="4">
        <v>10</v>
      </c>
      <c r="D10" s="4">
        <v>560</v>
      </c>
      <c r="E10" s="4">
        <v>378</v>
      </c>
      <c r="F10" s="4">
        <v>20</v>
      </c>
      <c r="G10" s="4">
        <v>442</v>
      </c>
      <c r="H10" s="4">
        <v>75</v>
      </c>
      <c r="I10" s="4">
        <v>40</v>
      </c>
      <c r="J10" s="4">
        <v>327</v>
      </c>
      <c r="K10" s="5">
        <v>215773</v>
      </c>
      <c r="L10" s="5">
        <v>4571</v>
      </c>
      <c r="M10" s="5">
        <v>1660</v>
      </c>
      <c r="N10" s="5">
        <v>9209</v>
      </c>
    </row>
    <row r="11" spans="1:14" x14ac:dyDescent="0.2">
      <c r="A11" t="s">
        <v>39</v>
      </c>
      <c r="B11" s="11">
        <v>2013</v>
      </c>
      <c r="C11" s="4">
        <v>10</v>
      </c>
      <c r="D11" s="4">
        <v>558</v>
      </c>
      <c r="E11" s="4">
        <v>333</v>
      </c>
      <c r="F11" s="4">
        <v>9</v>
      </c>
      <c r="G11" s="4">
        <v>361</v>
      </c>
      <c r="H11" s="4">
        <v>70</v>
      </c>
      <c r="I11" s="4">
        <v>43</v>
      </c>
      <c r="J11" s="4">
        <v>248</v>
      </c>
      <c r="K11" s="5">
        <v>237760</v>
      </c>
      <c r="L11" s="5">
        <v>4696</v>
      </c>
      <c r="M11" s="5">
        <v>1032</v>
      </c>
      <c r="N11" s="5">
        <v>8766</v>
      </c>
    </row>
    <row r="12" spans="1:14" x14ac:dyDescent="0.2">
      <c r="A12" t="s">
        <v>39</v>
      </c>
      <c r="B12" s="11">
        <v>2014</v>
      </c>
      <c r="C12" s="4">
        <v>10</v>
      </c>
      <c r="D12" s="4">
        <v>569</v>
      </c>
      <c r="E12" s="4">
        <v>346</v>
      </c>
      <c r="F12" s="4">
        <v>51</v>
      </c>
      <c r="G12" s="4">
        <v>370</v>
      </c>
      <c r="H12" s="4">
        <v>49</v>
      </c>
      <c r="I12" s="4">
        <v>51</v>
      </c>
      <c r="J12" s="4">
        <v>270</v>
      </c>
      <c r="K12" s="5">
        <v>228480</v>
      </c>
      <c r="L12" s="5">
        <v>2277</v>
      </c>
      <c r="M12" s="5">
        <v>726</v>
      </c>
      <c r="N12" s="5">
        <v>5414</v>
      </c>
    </row>
    <row r="13" spans="1:14" x14ac:dyDescent="0.2">
      <c r="A13" t="s">
        <v>39</v>
      </c>
      <c r="B13" s="11">
        <v>2015</v>
      </c>
      <c r="C13" s="4">
        <v>10</v>
      </c>
      <c r="D13" s="4">
        <v>579</v>
      </c>
      <c r="E13" s="4">
        <v>353</v>
      </c>
      <c r="F13" s="4">
        <v>28</v>
      </c>
      <c r="G13" s="4">
        <v>312</v>
      </c>
      <c r="H13" s="4">
        <v>50</v>
      </c>
      <c r="I13" s="4">
        <v>28</v>
      </c>
      <c r="J13" s="4">
        <v>234</v>
      </c>
      <c r="K13" s="5">
        <v>238369</v>
      </c>
      <c r="L13" s="5">
        <v>4063</v>
      </c>
      <c r="M13" s="5">
        <v>1620</v>
      </c>
      <c r="N13" s="5">
        <v>5282</v>
      </c>
    </row>
    <row r="14" spans="1:14" x14ac:dyDescent="0.2">
      <c r="A14" t="s">
        <v>39</v>
      </c>
      <c r="B14" s="11">
        <v>2016</v>
      </c>
      <c r="C14" s="4">
        <v>10</v>
      </c>
      <c r="D14" s="4">
        <v>572</v>
      </c>
      <c r="E14" s="4">
        <v>355</v>
      </c>
      <c r="F14" s="4">
        <v>3</v>
      </c>
      <c r="G14" s="4">
        <v>294</v>
      </c>
      <c r="H14" s="4">
        <v>62</v>
      </c>
      <c r="I14" s="4">
        <v>28</v>
      </c>
      <c r="J14" s="4">
        <v>204</v>
      </c>
      <c r="K14" s="5">
        <v>241040</v>
      </c>
      <c r="L14" s="5">
        <v>3001</v>
      </c>
      <c r="M14" s="5">
        <v>594</v>
      </c>
      <c r="N14" s="5">
        <v>15782</v>
      </c>
    </row>
    <row r="15" spans="1:14" x14ac:dyDescent="0.2">
      <c r="A15" t="s">
        <v>39</v>
      </c>
      <c r="B15" s="11">
        <v>2017</v>
      </c>
      <c r="C15" s="4">
        <v>10</v>
      </c>
      <c r="D15" s="4">
        <v>579</v>
      </c>
      <c r="E15" s="4">
        <v>336</v>
      </c>
      <c r="F15" s="4">
        <v>18</v>
      </c>
      <c r="G15" s="4">
        <v>319</v>
      </c>
      <c r="H15" s="4">
        <v>60</v>
      </c>
      <c r="I15" s="4">
        <v>20</v>
      </c>
      <c r="J15" s="4">
        <v>239</v>
      </c>
      <c r="K15" s="5">
        <v>235116</v>
      </c>
      <c r="L15" s="5">
        <v>4580</v>
      </c>
      <c r="M15" s="5">
        <v>2342</v>
      </c>
      <c r="N15" s="5">
        <v>19699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225</v>
      </c>
      <c r="K17" s="8">
        <f>SUM(K5:K15)</f>
        <v>2811178</v>
      </c>
      <c r="L17" s="8">
        <f>SUM(L5:L15)</f>
        <v>74117</v>
      </c>
      <c r="M17" s="8">
        <f>SUM(M5:M15)</f>
        <v>18011</v>
      </c>
      <c r="N17" s="8">
        <f>SUM(N5:N15)</f>
        <v>101804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10</v>
      </c>
      <c r="D20" s="4"/>
      <c r="E20" s="4"/>
      <c r="F20" s="9">
        <f t="shared" ref="F20:F30" si="1">IF(C5=0,"",IF(C5="","",(F5/C5)))</f>
        <v>3.2</v>
      </c>
      <c r="G20" s="28">
        <f t="shared" ref="G20:G30" si="2">IF(E5=0,"",IF(E5="","",(G5/E5)))</f>
        <v>0.85049019607843135</v>
      </c>
      <c r="H20" s="28">
        <f t="shared" ref="H20:H30" si="3">IF(G5=0,"",IF(G5="","",(H5/G5)))</f>
        <v>0.26224783861671469</v>
      </c>
      <c r="I20" s="28">
        <f t="shared" ref="I20:I30" si="4">IF(G5=0,"",IF(G5="","",(I5/G5)))</f>
        <v>0.17002881844380405</v>
      </c>
      <c r="J20" s="28">
        <f t="shared" ref="J20:J30" si="5">IF(G5=0,"",IF(G5="","",(J5/G5)))</f>
        <v>0.56772334293948123</v>
      </c>
      <c r="K20" s="5"/>
      <c r="L20" s="10">
        <f t="shared" ref="L20:L30" si="6">IF(K5=0,"",IF(K5="","",(L5/K5)))</f>
        <v>3.6558024568681763E-2</v>
      </c>
      <c r="M20" s="10">
        <f t="shared" ref="M20:M30" si="7">IF(K5=0,"",IF(K5="","",(M5/K5)))</f>
        <v>7.1948477809934295E-3</v>
      </c>
      <c r="N20" s="10">
        <f t="shared" ref="N20:N30" si="8">IF(K5=0,"",IF(K5="","",(N5/K5)))</f>
        <v>2.2572010582667775E-2</v>
      </c>
    </row>
    <row r="21" spans="2:14" x14ac:dyDescent="0.2">
      <c r="B21" s="11">
        <f t="shared" si="0"/>
        <v>2008</v>
      </c>
      <c r="C21" s="4">
        <f t="shared" si="0"/>
        <v>10</v>
      </c>
      <c r="D21" s="10">
        <f t="shared" ref="D21:E30" si="9">IF(D5=0,"",IF(D5="","",((D6-D5)/D5)))</f>
        <v>5.7692307692307696E-3</v>
      </c>
      <c r="E21" s="10">
        <f t="shared" si="9"/>
        <v>7.3529411764705881E-3</v>
      </c>
      <c r="F21" s="9">
        <f t="shared" si="1"/>
        <v>1</v>
      </c>
      <c r="G21" s="28">
        <f t="shared" si="2"/>
        <v>0.81021897810218979</v>
      </c>
      <c r="H21" s="28">
        <f t="shared" si="3"/>
        <v>0.27327327327327328</v>
      </c>
      <c r="I21" s="28">
        <f t="shared" si="4"/>
        <v>0.15915915915915915</v>
      </c>
      <c r="J21" s="28">
        <f t="shared" si="5"/>
        <v>0.56756756756756754</v>
      </c>
      <c r="K21" s="28">
        <f t="shared" ref="K21:K30" si="10">IF(K5=0,"",IF(K5="","",(K6-K5)/K5))</f>
        <v>-2.9574333304351066E-2</v>
      </c>
      <c r="L21" s="10">
        <f t="shared" si="6"/>
        <v>3.5787425762850704E-2</v>
      </c>
      <c r="M21" s="10">
        <f t="shared" si="7"/>
        <v>5.9901699774728649E-3</v>
      </c>
      <c r="N21" s="10">
        <f t="shared" si="8"/>
        <v>2.7595740323571576E-2</v>
      </c>
    </row>
    <row r="22" spans="2:14" x14ac:dyDescent="0.2">
      <c r="B22" s="11">
        <f t="shared" si="0"/>
        <v>2009</v>
      </c>
      <c r="C22" s="4">
        <f t="shared" si="0"/>
        <v>10</v>
      </c>
      <c r="D22" s="10">
        <f t="shared" si="9"/>
        <v>1.338432122370937E-2</v>
      </c>
      <c r="E22" s="10">
        <f t="shared" si="9"/>
        <v>-1.9464720194647202E-2</v>
      </c>
      <c r="F22" s="9">
        <f t="shared" si="1"/>
        <v>0.8</v>
      </c>
      <c r="G22" s="28">
        <f t="shared" si="2"/>
        <v>0.85607940446650121</v>
      </c>
      <c r="H22" s="28">
        <f t="shared" si="3"/>
        <v>0.24927536231884059</v>
      </c>
      <c r="I22" s="28">
        <f t="shared" si="4"/>
        <v>0.14492753623188406</v>
      </c>
      <c r="J22" s="28">
        <f t="shared" si="5"/>
        <v>0.60579710144927534</v>
      </c>
      <c r="K22" s="28">
        <f t="shared" si="10"/>
        <v>-8.4761545156665979E-2</v>
      </c>
      <c r="L22" s="10">
        <f t="shared" si="6"/>
        <v>3.5563573558769747E-2</v>
      </c>
      <c r="M22" s="10">
        <f t="shared" si="7"/>
        <v>6.0379759669676918E-3</v>
      </c>
      <c r="N22" s="10">
        <f t="shared" si="8"/>
        <v>2.1743006681280878E-2</v>
      </c>
    </row>
    <row r="23" spans="2:14" x14ac:dyDescent="0.2">
      <c r="B23" s="11">
        <f t="shared" si="0"/>
        <v>2010</v>
      </c>
      <c r="C23" s="4">
        <f t="shared" si="0"/>
        <v>10</v>
      </c>
      <c r="D23" s="10">
        <f t="shared" si="9"/>
        <v>4.3396226415094337E-2</v>
      </c>
      <c r="E23" s="10">
        <f t="shared" si="9"/>
        <v>4.2183622828784122E-2</v>
      </c>
      <c r="F23" s="9">
        <f t="shared" si="1"/>
        <v>2.8</v>
      </c>
      <c r="G23" s="28">
        <f t="shared" si="2"/>
        <v>0.87857142857142856</v>
      </c>
      <c r="H23" s="28">
        <f t="shared" si="3"/>
        <v>0.21409214092140921</v>
      </c>
      <c r="I23" s="28">
        <f t="shared" si="4"/>
        <v>0.1002710027100271</v>
      </c>
      <c r="J23" s="28">
        <f t="shared" si="5"/>
        <v>0.68563685636856364</v>
      </c>
      <c r="K23" s="28">
        <f t="shared" si="10"/>
        <v>-0.10400212570317771</v>
      </c>
      <c r="L23" s="10">
        <f t="shared" si="6"/>
        <v>4.1271909972061371E-2</v>
      </c>
      <c r="M23" s="10">
        <f t="shared" si="7"/>
        <v>7.9562659008256716E-3</v>
      </c>
      <c r="N23" s="10">
        <f t="shared" si="8"/>
        <v>2.9764784841342928E-2</v>
      </c>
    </row>
    <row r="24" spans="2:14" x14ac:dyDescent="0.2">
      <c r="B24" s="11">
        <f t="shared" si="0"/>
        <v>2011</v>
      </c>
      <c r="C24" s="4">
        <f t="shared" si="0"/>
        <v>10</v>
      </c>
      <c r="D24" s="10">
        <f t="shared" si="9"/>
        <v>1.62748643761302E-2</v>
      </c>
      <c r="E24" s="10">
        <f t="shared" si="9"/>
        <v>-7.1428571428571426E-3</v>
      </c>
      <c r="F24" s="9">
        <f t="shared" si="1"/>
        <v>1.8</v>
      </c>
      <c r="G24" s="28">
        <f t="shared" si="2"/>
        <v>0.89688249400479614</v>
      </c>
      <c r="H24" s="28">
        <f t="shared" si="3"/>
        <v>0.15240641711229946</v>
      </c>
      <c r="I24" s="28">
        <f t="shared" si="4"/>
        <v>0.11497326203208556</v>
      </c>
      <c r="J24" s="28">
        <f t="shared" si="5"/>
        <v>0.73262032085561501</v>
      </c>
      <c r="K24" s="28">
        <f t="shared" si="10"/>
        <v>-7.212146279792099E-2</v>
      </c>
      <c r="L24" s="10">
        <f t="shared" si="6"/>
        <v>3.0375158225851896E-2</v>
      </c>
      <c r="M24" s="10">
        <f t="shared" si="7"/>
        <v>8.7555142497886818E-3</v>
      </c>
      <c r="N24" s="10">
        <f t="shared" si="8"/>
        <v>3.3272636284499543E-2</v>
      </c>
    </row>
    <row r="25" spans="2:14" x14ac:dyDescent="0.2">
      <c r="B25" s="11">
        <f t="shared" si="0"/>
        <v>2012</v>
      </c>
      <c r="C25" s="4">
        <f t="shared" si="0"/>
        <v>10</v>
      </c>
      <c r="D25" s="10">
        <f t="shared" si="9"/>
        <v>-3.5587188612099642E-3</v>
      </c>
      <c r="E25" s="10">
        <f t="shared" si="9"/>
        <v>-9.3525179856115109E-2</v>
      </c>
      <c r="F25" s="9">
        <f t="shared" si="1"/>
        <v>2</v>
      </c>
      <c r="G25" s="28">
        <f t="shared" si="2"/>
        <v>1.1693121693121693</v>
      </c>
      <c r="H25" s="28">
        <f t="shared" si="3"/>
        <v>0.16968325791855204</v>
      </c>
      <c r="I25" s="28">
        <f t="shared" si="4"/>
        <v>9.0497737556561084E-2</v>
      </c>
      <c r="J25" s="28">
        <f t="shared" si="5"/>
        <v>0.73981900452488691</v>
      </c>
      <c r="K25" s="28">
        <f t="shared" si="10"/>
        <v>-9.2601548405546005E-2</v>
      </c>
      <c r="L25" s="10">
        <f t="shared" si="6"/>
        <v>2.1184300167305454E-2</v>
      </c>
      <c r="M25" s="10">
        <f t="shared" si="7"/>
        <v>7.6932702423380128E-3</v>
      </c>
      <c r="N25" s="10">
        <f t="shared" si="8"/>
        <v>4.267911184439202E-2</v>
      </c>
    </row>
    <row r="26" spans="2:14" x14ac:dyDescent="0.2">
      <c r="B26" s="11">
        <f t="shared" si="0"/>
        <v>2013</v>
      </c>
      <c r="C26" s="4">
        <f t="shared" si="0"/>
        <v>10</v>
      </c>
      <c r="D26" s="10">
        <f t="shared" si="9"/>
        <v>-3.5714285714285713E-3</v>
      </c>
      <c r="E26" s="10">
        <f t="shared" si="9"/>
        <v>-0.11904761904761904</v>
      </c>
      <c r="F26" s="9">
        <f t="shared" si="1"/>
        <v>0.9</v>
      </c>
      <c r="G26" s="28">
        <f t="shared" si="2"/>
        <v>1.0840840840840842</v>
      </c>
      <c r="H26" s="28">
        <f t="shared" si="3"/>
        <v>0.19390581717451524</v>
      </c>
      <c r="I26" s="28">
        <f t="shared" si="4"/>
        <v>0.11911357340720222</v>
      </c>
      <c r="J26" s="28">
        <f t="shared" si="5"/>
        <v>0.68698060941828254</v>
      </c>
      <c r="K26" s="28">
        <f t="shared" si="10"/>
        <v>0.10189875470981077</v>
      </c>
      <c r="L26" s="10">
        <f t="shared" si="6"/>
        <v>1.9751009421265141E-2</v>
      </c>
      <c r="M26" s="10">
        <f t="shared" si="7"/>
        <v>4.3405114401076717E-3</v>
      </c>
      <c r="N26" s="10">
        <f t="shared" si="8"/>
        <v>3.6869111709286674E-2</v>
      </c>
    </row>
    <row r="27" spans="2:14" x14ac:dyDescent="0.2">
      <c r="B27" s="11">
        <f t="shared" si="0"/>
        <v>2014</v>
      </c>
      <c r="C27" s="4">
        <f t="shared" si="0"/>
        <v>10</v>
      </c>
      <c r="D27" s="10">
        <f t="shared" si="9"/>
        <v>1.9713261648745518E-2</v>
      </c>
      <c r="E27" s="10">
        <f t="shared" si="9"/>
        <v>3.903903903903904E-2</v>
      </c>
      <c r="F27" s="9">
        <f t="shared" si="1"/>
        <v>5.0999999999999996</v>
      </c>
      <c r="G27" s="28">
        <f t="shared" si="2"/>
        <v>1.0693641618497109</v>
      </c>
      <c r="H27" s="28">
        <f t="shared" si="3"/>
        <v>0.13243243243243244</v>
      </c>
      <c r="I27" s="28">
        <f t="shared" si="4"/>
        <v>0.13783783783783785</v>
      </c>
      <c r="J27" s="28">
        <f t="shared" si="5"/>
        <v>0.72972972972972971</v>
      </c>
      <c r="K27" s="28">
        <f t="shared" si="10"/>
        <v>-3.9030955585464336E-2</v>
      </c>
      <c r="L27" s="10">
        <f t="shared" si="6"/>
        <v>9.9658613445378144E-3</v>
      </c>
      <c r="M27" s="10">
        <f t="shared" si="7"/>
        <v>3.1775210084033613E-3</v>
      </c>
      <c r="N27" s="10">
        <f t="shared" si="8"/>
        <v>2.3695728291316526E-2</v>
      </c>
    </row>
    <row r="28" spans="2:14" x14ac:dyDescent="0.2">
      <c r="B28" s="11">
        <f t="shared" si="0"/>
        <v>2015</v>
      </c>
      <c r="C28" s="4">
        <f t="shared" si="0"/>
        <v>10</v>
      </c>
      <c r="D28" s="10">
        <f t="shared" si="9"/>
        <v>1.7574692442882251E-2</v>
      </c>
      <c r="E28" s="10">
        <f t="shared" si="9"/>
        <v>2.023121387283237E-2</v>
      </c>
      <c r="F28" s="9">
        <f t="shared" si="1"/>
        <v>2.8</v>
      </c>
      <c r="G28" s="28">
        <f t="shared" si="2"/>
        <v>0.88385269121813026</v>
      </c>
      <c r="H28" s="28">
        <f t="shared" si="3"/>
        <v>0.16025641025641027</v>
      </c>
      <c r="I28" s="28">
        <f t="shared" si="4"/>
        <v>8.9743589743589744E-2</v>
      </c>
      <c r="J28" s="28">
        <f t="shared" si="5"/>
        <v>0.75</v>
      </c>
      <c r="K28" s="28">
        <f t="shared" si="10"/>
        <v>4.3281687675070027E-2</v>
      </c>
      <c r="L28" s="10">
        <f t="shared" si="6"/>
        <v>1.7045001657094671E-2</v>
      </c>
      <c r="M28" s="10">
        <f t="shared" si="7"/>
        <v>6.7961857456296749E-3</v>
      </c>
      <c r="N28" s="10">
        <f t="shared" si="8"/>
        <v>2.2158921671861693E-2</v>
      </c>
    </row>
    <row r="29" spans="2:14" x14ac:dyDescent="0.2">
      <c r="B29" s="11">
        <f t="shared" si="0"/>
        <v>2016</v>
      </c>
      <c r="C29" s="4">
        <f t="shared" si="0"/>
        <v>10</v>
      </c>
      <c r="D29" s="10">
        <f t="shared" si="9"/>
        <v>-1.2089810017271158E-2</v>
      </c>
      <c r="E29" s="10">
        <f t="shared" si="9"/>
        <v>5.6657223796033997E-3</v>
      </c>
      <c r="F29" s="9">
        <f t="shared" si="1"/>
        <v>0.3</v>
      </c>
      <c r="G29" s="28">
        <f t="shared" si="2"/>
        <v>0.82816901408450705</v>
      </c>
      <c r="H29" s="28">
        <f t="shared" si="3"/>
        <v>0.21088435374149661</v>
      </c>
      <c r="I29" s="28">
        <f t="shared" si="4"/>
        <v>9.5238095238095233E-2</v>
      </c>
      <c r="J29" s="28">
        <f t="shared" si="5"/>
        <v>0.69387755102040816</v>
      </c>
      <c r="K29" s="28">
        <f t="shared" si="10"/>
        <v>1.1205316127516582E-2</v>
      </c>
      <c r="L29" s="10">
        <f t="shared" si="6"/>
        <v>1.2450215731828742E-2</v>
      </c>
      <c r="M29" s="10">
        <f t="shared" si="7"/>
        <v>2.4643212744772654E-3</v>
      </c>
      <c r="N29" s="10">
        <f t="shared" si="8"/>
        <v>6.5474610023232654E-2</v>
      </c>
    </row>
    <row r="30" spans="2:14" x14ac:dyDescent="0.2">
      <c r="B30" s="11">
        <f t="shared" si="0"/>
        <v>2017</v>
      </c>
      <c r="C30" s="4">
        <f t="shared" si="0"/>
        <v>10</v>
      </c>
      <c r="D30" s="10">
        <f t="shared" si="9"/>
        <v>1.2237762237762238E-2</v>
      </c>
      <c r="E30" s="10">
        <f t="shared" si="9"/>
        <v>-5.3521126760563378E-2</v>
      </c>
      <c r="F30" s="9">
        <f t="shared" si="1"/>
        <v>1.8</v>
      </c>
      <c r="G30" s="28">
        <f t="shared" si="2"/>
        <v>0.94940476190476186</v>
      </c>
      <c r="H30" s="28">
        <f t="shared" si="3"/>
        <v>0.18808777429467086</v>
      </c>
      <c r="I30" s="28">
        <f t="shared" si="4"/>
        <v>6.2695924764890276E-2</v>
      </c>
      <c r="J30" s="28">
        <f t="shared" si="5"/>
        <v>0.7492163009404389</v>
      </c>
      <c r="K30" s="28">
        <f t="shared" si="10"/>
        <v>-2.4576833720544308E-2</v>
      </c>
      <c r="L30" s="10">
        <f t="shared" si="6"/>
        <v>1.947974616784906E-2</v>
      </c>
      <c r="M30" s="10">
        <f t="shared" si="7"/>
        <v>9.9610405076643021E-3</v>
      </c>
      <c r="N30" s="10">
        <f t="shared" si="8"/>
        <v>8.3784174620187488E-2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B1" workbookViewId="0">
      <selection activeCell="B5" sqref="B5:B15"/>
    </sheetView>
  </sheetViews>
  <sheetFormatPr defaultRowHeight="12.75" x14ac:dyDescent="0.2"/>
  <cols>
    <col min="1" max="1" width="8.5703125" hidden="1" customWidth="1"/>
    <col min="2" max="2" width="5" bestFit="1" customWidth="1"/>
    <col min="3" max="3" width="8.28515625" bestFit="1" customWidth="1"/>
    <col min="4" max="5" width="10" bestFit="1" customWidth="1"/>
    <col min="6" max="6" width="11.7109375" bestFit="1" customWidth="1"/>
    <col min="7" max="7" width="9.42578125" bestFit="1" customWidth="1"/>
    <col min="8" max="8" width="10" bestFit="1" customWidth="1"/>
    <col min="9" max="9" width="11" bestFit="1" customWidth="1"/>
    <col min="10" max="10" width="10" bestFit="1" customWidth="1"/>
    <col min="11" max="11" width="10.140625" bestFit="1" customWidth="1"/>
    <col min="12" max="12" width="8.5703125" bestFit="1" customWidth="1"/>
    <col min="13" max="13" width="10" bestFit="1" customWidth="1"/>
    <col min="14" max="14" width="8.5703125" bestFit="1" customWidth="1"/>
  </cols>
  <sheetData>
    <row r="1" spans="1:14" ht="23.25" x14ac:dyDescent="0.35">
      <c r="B1" s="36" t="s">
        <v>82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x14ac:dyDescent="0.25">
      <c r="B2" s="37" t="str">
        <f>"USA/Canada: "&amp; B5 &amp; "-" &amp; B15</f>
        <v>USA/Canada: 2007-2017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8.25" x14ac:dyDescent="0.2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 x14ac:dyDescent="0.2">
      <c r="A5" t="s">
        <v>81</v>
      </c>
      <c r="B5" s="11">
        <v>2007</v>
      </c>
      <c r="C5" s="4">
        <v>5</v>
      </c>
      <c r="D5" s="4">
        <v>559</v>
      </c>
      <c r="E5" s="4">
        <v>585</v>
      </c>
      <c r="F5" s="4">
        <v>33</v>
      </c>
      <c r="G5" s="4">
        <v>443</v>
      </c>
      <c r="H5" s="4">
        <v>152</v>
      </c>
      <c r="I5" s="4">
        <v>96</v>
      </c>
      <c r="J5" s="4">
        <v>195</v>
      </c>
      <c r="K5" s="5">
        <v>605198</v>
      </c>
      <c r="L5" s="5">
        <v>28840</v>
      </c>
      <c r="M5" s="5">
        <v>20415</v>
      </c>
      <c r="N5" s="5">
        <v>65646</v>
      </c>
    </row>
    <row r="6" spans="1:14" x14ac:dyDescent="0.2">
      <c r="A6" t="s">
        <v>81</v>
      </c>
      <c r="B6" s="11">
        <v>2008</v>
      </c>
      <c r="C6" s="4">
        <v>5</v>
      </c>
      <c r="D6" s="4">
        <v>572</v>
      </c>
      <c r="E6" s="4">
        <v>722</v>
      </c>
      <c r="F6" s="4">
        <v>18</v>
      </c>
      <c r="G6" s="4">
        <v>465</v>
      </c>
      <c r="H6" s="4">
        <v>163</v>
      </c>
      <c r="I6" s="4">
        <v>90</v>
      </c>
      <c r="J6" s="4">
        <v>212</v>
      </c>
      <c r="K6" s="5">
        <v>702245</v>
      </c>
      <c r="L6" s="5">
        <v>31484</v>
      </c>
      <c r="M6" s="5">
        <v>18408</v>
      </c>
      <c r="N6" s="5">
        <v>48311</v>
      </c>
    </row>
    <row r="7" spans="1:14" x14ac:dyDescent="0.2">
      <c r="A7" t="s">
        <v>81</v>
      </c>
      <c r="B7" s="11">
        <v>2009</v>
      </c>
      <c r="C7" s="4">
        <v>6</v>
      </c>
      <c r="D7" s="4">
        <v>609</v>
      </c>
      <c r="E7" s="4">
        <v>750</v>
      </c>
      <c r="F7" s="4">
        <v>21</v>
      </c>
      <c r="G7" s="4">
        <v>465</v>
      </c>
      <c r="H7" s="4">
        <v>150</v>
      </c>
      <c r="I7" s="4">
        <v>88</v>
      </c>
      <c r="J7" s="4">
        <v>227</v>
      </c>
      <c r="K7" s="5">
        <v>713063</v>
      </c>
      <c r="L7" s="5">
        <v>31466</v>
      </c>
      <c r="M7" s="5">
        <v>21562</v>
      </c>
      <c r="N7" s="5">
        <v>45922</v>
      </c>
    </row>
    <row r="8" spans="1:14" x14ac:dyDescent="0.2">
      <c r="A8" t="s">
        <v>81</v>
      </c>
      <c r="B8" s="11">
        <v>2010</v>
      </c>
      <c r="C8" s="4">
        <v>6</v>
      </c>
      <c r="D8" s="4">
        <v>653</v>
      </c>
      <c r="E8" s="4">
        <v>736</v>
      </c>
      <c r="F8" s="4">
        <v>15</v>
      </c>
      <c r="G8" s="4">
        <v>498</v>
      </c>
      <c r="H8" s="4">
        <v>164</v>
      </c>
      <c r="I8" s="4">
        <v>94</v>
      </c>
      <c r="J8" s="4">
        <v>240</v>
      </c>
      <c r="K8" s="5">
        <v>638959</v>
      </c>
      <c r="L8" s="5">
        <v>34227</v>
      </c>
      <c r="M8" s="5">
        <v>22857</v>
      </c>
      <c r="N8" s="5">
        <v>61832</v>
      </c>
    </row>
    <row r="9" spans="1:14" x14ac:dyDescent="0.2">
      <c r="A9" t="s">
        <v>81</v>
      </c>
      <c r="B9" s="11">
        <v>2011</v>
      </c>
      <c r="C9" s="4">
        <v>6</v>
      </c>
      <c r="D9" s="4">
        <v>718</v>
      </c>
      <c r="E9" s="4">
        <v>740</v>
      </c>
      <c r="F9" s="4">
        <v>9</v>
      </c>
      <c r="G9" s="4">
        <v>511</v>
      </c>
      <c r="H9" s="4">
        <v>152</v>
      </c>
      <c r="I9" s="4">
        <v>97</v>
      </c>
      <c r="J9" s="4">
        <v>262</v>
      </c>
      <c r="K9" s="5">
        <v>692044</v>
      </c>
      <c r="L9" s="5">
        <v>22442</v>
      </c>
      <c r="M9" s="5">
        <v>10891</v>
      </c>
      <c r="N9" s="5">
        <v>44317</v>
      </c>
    </row>
    <row r="10" spans="1:14" x14ac:dyDescent="0.2">
      <c r="A10" t="s">
        <v>81</v>
      </c>
      <c r="B10" s="11">
        <v>2012</v>
      </c>
      <c r="C10" s="4">
        <v>6</v>
      </c>
      <c r="D10" s="4">
        <v>623</v>
      </c>
      <c r="E10" s="4">
        <v>742</v>
      </c>
      <c r="F10" s="4">
        <v>14</v>
      </c>
      <c r="G10" s="4">
        <v>572</v>
      </c>
      <c r="H10" s="4">
        <v>150</v>
      </c>
      <c r="I10" s="4">
        <v>148</v>
      </c>
      <c r="J10" s="4">
        <v>274</v>
      </c>
      <c r="K10" s="5">
        <v>703571</v>
      </c>
      <c r="L10" s="5">
        <v>30656</v>
      </c>
      <c r="M10" s="5">
        <v>15669</v>
      </c>
      <c r="N10" s="5">
        <v>53387</v>
      </c>
    </row>
    <row r="11" spans="1:14" x14ac:dyDescent="0.2">
      <c r="A11" t="s">
        <v>81</v>
      </c>
      <c r="B11" s="11">
        <v>2013</v>
      </c>
      <c r="C11" s="4">
        <v>6</v>
      </c>
      <c r="D11" s="4">
        <v>636</v>
      </c>
      <c r="E11" s="4">
        <v>728</v>
      </c>
      <c r="F11" s="4">
        <v>9</v>
      </c>
      <c r="G11" s="4">
        <v>556</v>
      </c>
      <c r="H11" s="4">
        <v>140</v>
      </c>
      <c r="I11" s="4">
        <v>108</v>
      </c>
      <c r="J11" s="4">
        <v>308</v>
      </c>
      <c r="K11" s="5">
        <v>669722</v>
      </c>
      <c r="L11" s="5">
        <v>14123</v>
      </c>
      <c r="M11" s="5">
        <v>13623</v>
      </c>
      <c r="N11" s="5">
        <v>59700</v>
      </c>
    </row>
    <row r="12" spans="1:14" x14ac:dyDescent="0.2">
      <c r="A12" t="s">
        <v>81</v>
      </c>
      <c r="B12" s="11">
        <v>2014</v>
      </c>
      <c r="C12" s="4">
        <v>6</v>
      </c>
      <c r="D12" s="4">
        <v>651</v>
      </c>
      <c r="E12" s="4">
        <v>725</v>
      </c>
      <c r="F12" s="4">
        <v>32</v>
      </c>
      <c r="G12" s="4">
        <v>577</v>
      </c>
      <c r="H12" s="4">
        <v>160</v>
      </c>
      <c r="I12" s="4">
        <v>122</v>
      </c>
      <c r="J12" s="4">
        <v>295</v>
      </c>
      <c r="K12" s="5">
        <v>679028</v>
      </c>
      <c r="L12" s="5">
        <v>33013</v>
      </c>
      <c r="M12" s="5">
        <v>14049</v>
      </c>
      <c r="N12" s="5">
        <v>51674</v>
      </c>
    </row>
    <row r="13" spans="1:14" x14ac:dyDescent="0.2">
      <c r="A13" t="s">
        <v>81</v>
      </c>
      <c r="B13" s="11">
        <v>2015</v>
      </c>
      <c r="C13" s="4">
        <v>6</v>
      </c>
      <c r="D13" s="4">
        <v>664</v>
      </c>
      <c r="E13" s="4">
        <v>714</v>
      </c>
      <c r="F13" s="4">
        <v>13</v>
      </c>
      <c r="G13" s="4">
        <v>528</v>
      </c>
      <c r="H13" s="4">
        <v>164</v>
      </c>
      <c r="I13" s="4">
        <v>125</v>
      </c>
      <c r="J13" s="4">
        <v>239</v>
      </c>
      <c r="K13" s="5">
        <v>677588</v>
      </c>
      <c r="L13" s="5">
        <v>33347</v>
      </c>
      <c r="M13" s="5">
        <v>14072</v>
      </c>
      <c r="N13" s="5">
        <v>50998</v>
      </c>
    </row>
    <row r="14" spans="1:14" x14ac:dyDescent="0.2">
      <c r="A14" t="s">
        <v>81</v>
      </c>
      <c r="B14" s="11">
        <v>2016</v>
      </c>
      <c r="C14" s="4">
        <v>6</v>
      </c>
      <c r="D14" s="4">
        <v>685</v>
      </c>
      <c r="E14" s="4">
        <v>703</v>
      </c>
      <c r="F14" s="4">
        <v>21</v>
      </c>
      <c r="G14" s="4">
        <v>486</v>
      </c>
      <c r="H14" s="4">
        <v>148</v>
      </c>
      <c r="I14" s="4">
        <v>110</v>
      </c>
      <c r="J14" s="4">
        <v>228</v>
      </c>
      <c r="K14" s="5">
        <v>708488</v>
      </c>
      <c r="L14" s="5">
        <v>35235</v>
      </c>
      <c r="M14" s="5">
        <v>15621</v>
      </c>
      <c r="N14" s="5">
        <v>85270</v>
      </c>
    </row>
    <row r="15" spans="1:14" x14ac:dyDescent="0.2">
      <c r="A15" t="s">
        <v>81</v>
      </c>
      <c r="B15" s="11">
        <v>2017</v>
      </c>
      <c r="C15" s="4">
        <v>6</v>
      </c>
      <c r="D15" s="4">
        <v>695</v>
      </c>
      <c r="E15" s="4">
        <v>700</v>
      </c>
      <c r="F15" s="4">
        <v>9</v>
      </c>
      <c r="G15" s="4">
        <v>440</v>
      </c>
      <c r="H15" s="4">
        <v>123</v>
      </c>
      <c r="I15" s="4">
        <v>95</v>
      </c>
      <c r="J15" s="4">
        <v>222</v>
      </c>
      <c r="K15" s="5">
        <v>684203</v>
      </c>
      <c r="L15" s="5">
        <v>33263</v>
      </c>
      <c r="M15" s="5">
        <v>11347</v>
      </c>
      <c r="N15" s="5">
        <v>66064</v>
      </c>
    </row>
    <row r="16" spans="1:14" ht="2.4500000000000002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 x14ac:dyDescent="0.2">
      <c r="B17" s="6" t="s">
        <v>7</v>
      </c>
      <c r="F17" s="7">
        <f>SUM(F5:F15)</f>
        <v>194</v>
      </c>
      <c r="K17" s="8">
        <f>SUM(K5:K15)</f>
        <v>7474109</v>
      </c>
      <c r="L17" s="8">
        <f>SUM(L5:L15)</f>
        <v>328096</v>
      </c>
      <c r="M17" s="8">
        <f>SUM(M5:M15)</f>
        <v>178514</v>
      </c>
      <c r="N17" s="8">
        <f>SUM(N5:N15)</f>
        <v>633121</v>
      </c>
    </row>
    <row r="19" spans="2:14" ht="63.75" x14ac:dyDescent="0.2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 x14ac:dyDescent="0.2">
      <c r="B20" s="11">
        <f t="shared" ref="B20:C30" si="0">B5</f>
        <v>2007</v>
      </c>
      <c r="C20" s="4">
        <f t="shared" si="0"/>
        <v>5</v>
      </c>
      <c r="D20" s="4"/>
      <c r="E20" s="4"/>
      <c r="F20" s="9">
        <f t="shared" ref="F20:F30" si="1">IF(C5=0,"",IF(C5="","",(F5/C5)))</f>
        <v>6.6</v>
      </c>
      <c r="G20" s="28">
        <f t="shared" ref="G20:G30" si="2">IF(E5=0,"",IF(E5="","",(G5/E5)))</f>
        <v>0.75726495726495724</v>
      </c>
      <c r="H20" s="28">
        <f t="shared" ref="H20:H30" si="3">IF(G5=0,"",IF(G5="","",(H5/G5)))</f>
        <v>0.34311512415349887</v>
      </c>
      <c r="I20" s="28">
        <f t="shared" ref="I20:I30" si="4">IF(G5=0,"",IF(G5="","",(I5/G5)))</f>
        <v>0.21670428893905191</v>
      </c>
      <c r="J20" s="28">
        <f t="shared" ref="J20:J30" si="5">IF(G5=0,"",IF(G5="","",(J5/G5)))</f>
        <v>0.44018058690744921</v>
      </c>
      <c r="K20" s="5"/>
      <c r="L20" s="10">
        <f t="shared" ref="L20:L30" si="6">IF(K5=0,"",IF(K5="","",(L5/K5)))</f>
        <v>4.7653825690104727E-2</v>
      </c>
      <c r="M20" s="10">
        <f t="shared" ref="M20:M30" si="7">IF(K5=0,"",IF(K5="","",(M5/K5)))</f>
        <v>3.3732761839926767E-2</v>
      </c>
      <c r="N20" s="10">
        <f t="shared" ref="N20:N30" si="8">IF(K5=0,"",IF(K5="","",(N5/K5)))</f>
        <v>0.10847028575771896</v>
      </c>
    </row>
    <row r="21" spans="2:14" x14ac:dyDescent="0.2">
      <c r="B21" s="11">
        <f t="shared" si="0"/>
        <v>2008</v>
      </c>
      <c r="C21" s="4">
        <f t="shared" si="0"/>
        <v>5</v>
      </c>
      <c r="D21" s="10">
        <f t="shared" ref="D21:E30" si="9">IF(D5=0,"",IF(D5="","",((D6-D5)/D5)))</f>
        <v>2.3255813953488372E-2</v>
      </c>
      <c r="E21" s="10">
        <f t="shared" si="9"/>
        <v>0.23418803418803419</v>
      </c>
      <c r="F21" s="9">
        <f t="shared" si="1"/>
        <v>3.6</v>
      </c>
      <c r="G21" s="28">
        <f t="shared" si="2"/>
        <v>0.64404432132963985</v>
      </c>
      <c r="H21" s="28">
        <f t="shared" si="3"/>
        <v>0.35053763440860214</v>
      </c>
      <c r="I21" s="28">
        <f t="shared" si="4"/>
        <v>0.19354838709677419</v>
      </c>
      <c r="J21" s="28">
        <f t="shared" si="5"/>
        <v>0.45591397849462367</v>
      </c>
      <c r="K21" s="28">
        <f t="shared" ref="K21:K30" si="10">IF(K5=0,"",IF(K5="","",(K6-K5)/K5))</f>
        <v>0.16035578438791934</v>
      </c>
      <c r="L21" s="10">
        <f t="shared" si="6"/>
        <v>4.4833355880070348E-2</v>
      </c>
      <c r="M21" s="10">
        <f t="shared" si="7"/>
        <v>2.6213073784790208E-2</v>
      </c>
      <c r="N21" s="10">
        <f t="shared" si="8"/>
        <v>6.8795078640645366E-2</v>
      </c>
    </row>
    <row r="22" spans="2:14" x14ac:dyDescent="0.2">
      <c r="B22" s="11">
        <f t="shared" si="0"/>
        <v>2009</v>
      </c>
      <c r="C22" s="4">
        <f t="shared" si="0"/>
        <v>6</v>
      </c>
      <c r="D22" s="10">
        <f t="shared" si="9"/>
        <v>6.4685314685314688E-2</v>
      </c>
      <c r="E22" s="10">
        <f t="shared" si="9"/>
        <v>3.8781163434903045E-2</v>
      </c>
      <c r="F22" s="9">
        <f t="shared" si="1"/>
        <v>3.5</v>
      </c>
      <c r="G22" s="28">
        <f t="shared" si="2"/>
        <v>0.62</v>
      </c>
      <c r="H22" s="28">
        <f t="shared" si="3"/>
        <v>0.32258064516129031</v>
      </c>
      <c r="I22" s="28">
        <f t="shared" si="4"/>
        <v>0.18924731182795698</v>
      </c>
      <c r="J22" s="28">
        <f t="shared" si="5"/>
        <v>0.48817204301075268</v>
      </c>
      <c r="K22" s="28">
        <f t="shared" si="10"/>
        <v>1.5404880063225797E-2</v>
      </c>
      <c r="L22" s="10">
        <f t="shared" si="6"/>
        <v>4.4127938204618668E-2</v>
      </c>
      <c r="M22" s="10">
        <f t="shared" si="7"/>
        <v>3.0238562371066792E-2</v>
      </c>
      <c r="N22" s="10">
        <f t="shared" si="8"/>
        <v>6.4401041703187514E-2</v>
      </c>
    </row>
    <row r="23" spans="2:14" x14ac:dyDescent="0.2">
      <c r="B23" s="11">
        <f t="shared" si="0"/>
        <v>2010</v>
      </c>
      <c r="C23" s="4">
        <f t="shared" si="0"/>
        <v>6</v>
      </c>
      <c r="D23" s="10">
        <f t="shared" si="9"/>
        <v>7.2249589490968796E-2</v>
      </c>
      <c r="E23" s="10">
        <f t="shared" si="9"/>
        <v>-1.8666666666666668E-2</v>
      </c>
      <c r="F23" s="9">
        <f t="shared" si="1"/>
        <v>2.5</v>
      </c>
      <c r="G23" s="28">
        <f t="shared" si="2"/>
        <v>0.67663043478260865</v>
      </c>
      <c r="H23" s="28">
        <f t="shared" si="3"/>
        <v>0.32931726907630521</v>
      </c>
      <c r="I23" s="28">
        <f t="shared" si="4"/>
        <v>0.18875502008032127</v>
      </c>
      <c r="J23" s="28">
        <f t="shared" si="5"/>
        <v>0.48192771084337349</v>
      </c>
      <c r="K23" s="28">
        <f t="shared" si="10"/>
        <v>-0.10392349624086511</v>
      </c>
      <c r="L23" s="10">
        <f t="shared" si="6"/>
        <v>5.3566817276225864E-2</v>
      </c>
      <c r="M23" s="10">
        <f t="shared" si="7"/>
        <v>3.5772248297621601E-2</v>
      </c>
      <c r="N23" s="10">
        <f t="shared" si="8"/>
        <v>9.6769902294200405E-2</v>
      </c>
    </row>
    <row r="24" spans="2:14" x14ac:dyDescent="0.2">
      <c r="B24" s="11">
        <f t="shared" si="0"/>
        <v>2011</v>
      </c>
      <c r="C24" s="4">
        <f t="shared" si="0"/>
        <v>6</v>
      </c>
      <c r="D24" s="10">
        <f t="shared" si="9"/>
        <v>9.9540581929555894E-2</v>
      </c>
      <c r="E24" s="10">
        <f t="shared" si="9"/>
        <v>5.434782608695652E-3</v>
      </c>
      <c r="F24" s="9">
        <f t="shared" si="1"/>
        <v>1.5</v>
      </c>
      <c r="G24" s="28">
        <f t="shared" si="2"/>
        <v>0.69054054054054059</v>
      </c>
      <c r="H24" s="28">
        <f t="shared" si="3"/>
        <v>0.29745596868884538</v>
      </c>
      <c r="I24" s="28">
        <f t="shared" si="4"/>
        <v>0.18982387475538159</v>
      </c>
      <c r="J24" s="28">
        <f t="shared" si="5"/>
        <v>0.51272015655577297</v>
      </c>
      <c r="K24" s="28">
        <f t="shared" si="10"/>
        <v>8.308044804126713E-2</v>
      </c>
      <c r="L24" s="10">
        <f t="shared" si="6"/>
        <v>3.2428573905705416E-2</v>
      </c>
      <c r="M24" s="10">
        <f t="shared" si="7"/>
        <v>1.5737438659969596E-2</v>
      </c>
      <c r="N24" s="10">
        <f t="shared" si="8"/>
        <v>6.4037835744548036E-2</v>
      </c>
    </row>
    <row r="25" spans="2:14" x14ac:dyDescent="0.2">
      <c r="B25" s="11">
        <f t="shared" si="0"/>
        <v>2012</v>
      </c>
      <c r="C25" s="4">
        <f t="shared" si="0"/>
        <v>6</v>
      </c>
      <c r="D25" s="10">
        <f t="shared" si="9"/>
        <v>-0.13231197771587744</v>
      </c>
      <c r="E25" s="10">
        <f t="shared" si="9"/>
        <v>2.7027027027027029E-3</v>
      </c>
      <c r="F25" s="9">
        <f t="shared" si="1"/>
        <v>2.3333333333333335</v>
      </c>
      <c r="G25" s="28">
        <f t="shared" si="2"/>
        <v>0.77088948787061995</v>
      </c>
      <c r="H25" s="28">
        <f t="shared" si="3"/>
        <v>0.26223776223776224</v>
      </c>
      <c r="I25" s="28">
        <f t="shared" si="4"/>
        <v>0.25874125874125875</v>
      </c>
      <c r="J25" s="28">
        <f t="shared" si="5"/>
        <v>0.47902097902097901</v>
      </c>
      <c r="K25" s="28">
        <f t="shared" si="10"/>
        <v>1.6656455369889776E-2</v>
      </c>
      <c r="L25" s="10">
        <f t="shared" si="6"/>
        <v>4.357200623675507E-2</v>
      </c>
      <c r="M25" s="10">
        <f t="shared" si="7"/>
        <v>2.2270673464369624E-2</v>
      </c>
      <c r="N25" s="10">
        <f t="shared" si="8"/>
        <v>7.5880046221347947E-2</v>
      </c>
    </row>
    <row r="26" spans="2:14" x14ac:dyDescent="0.2">
      <c r="B26" s="11">
        <f t="shared" si="0"/>
        <v>2013</v>
      </c>
      <c r="C26" s="4">
        <f t="shared" si="0"/>
        <v>6</v>
      </c>
      <c r="D26" s="10">
        <f t="shared" si="9"/>
        <v>2.0866773675762441E-2</v>
      </c>
      <c r="E26" s="10">
        <f t="shared" si="9"/>
        <v>-1.8867924528301886E-2</v>
      </c>
      <c r="F26" s="9">
        <f t="shared" si="1"/>
        <v>1.5</v>
      </c>
      <c r="G26" s="28">
        <f t="shared" si="2"/>
        <v>0.76373626373626369</v>
      </c>
      <c r="H26" s="28">
        <f t="shared" si="3"/>
        <v>0.25179856115107913</v>
      </c>
      <c r="I26" s="28">
        <f t="shared" si="4"/>
        <v>0.19424460431654678</v>
      </c>
      <c r="J26" s="28">
        <f t="shared" si="5"/>
        <v>0.5539568345323741</v>
      </c>
      <c r="K26" s="28">
        <f t="shared" si="10"/>
        <v>-4.8110283112862813E-2</v>
      </c>
      <c r="L26" s="10">
        <f t="shared" si="6"/>
        <v>2.1087854363452299E-2</v>
      </c>
      <c r="M26" s="10">
        <f t="shared" si="7"/>
        <v>2.0341275932401804E-2</v>
      </c>
      <c r="N26" s="10">
        <f t="shared" si="8"/>
        <v>8.9141464667429171E-2</v>
      </c>
    </row>
    <row r="27" spans="2:14" x14ac:dyDescent="0.2">
      <c r="B27" s="11">
        <f t="shared" si="0"/>
        <v>2014</v>
      </c>
      <c r="C27" s="4">
        <f t="shared" si="0"/>
        <v>6</v>
      </c>
      <c r="D27" s="10">
        <f t="shared" si="9"/>
        <v>2.358490566037736E-2</v>
      </c>
      <c r="E27" s="10">
        <f t="shared" si="9"/>
        <v>-4.120879120879121E-3</v>
      </c>
      <c r="F27" s="9">
        <f t="shared" si="1"/>
        <v>5.333333333333333</v>
      </c>
      <c r="G27" s="28">
        <f t="shared" si="2"/>
        <v>0.79586206896551726</v>
      </c>
      <c r="H27" s="28">
        <f t="shared" si="3"/>
        <v>0.27729636048526862</v>
      </c>
      <c r="I27" s="28">
        <f t="shared" si="4"/>
        <v>0.21143847487001732</v>
      </c>
      <c r="J27" s="28">
        <f t="shared" si="5"/>
        <v>0.51126516464471405</v>
      </c>
      <c r="K27" s="28">
        <f t="shared" si="10"/>
        <v>1.3895317758711823E-2</v>
      </c>
      <c r="L27" s="10">
        <f t="shared" si="6"/>
        <v>4.8618024588087679E-2</v>
      </c>
      <c r="M27" s="10">
        <f t="shared" si="7"/>
        <v>2.0689868459032618E-2</v>
      </c>
      <c r="N27" s="10">
        <f t="shared" si="8"/>
        <v>7.6099954641045728E-2</v>
      </c>
    </row>
    <row r="28" spans="2:14" x14ac:dyDescent="0.2">
      <c r="B28" s="11">
        <f t="shared" si="0"/>
        <v>2015</v>
      </c>
      <c r="C28" s="4">
        <f t="shared" si="0"/>
        <v>6</v>
      </c>
      <c r="D28" s="10">
        <f t="shared" si="9"/>
        <v>1.9969278033794162E-2</v>
      </c>
      <c r="E28" s="10">
        <f t="shared" si="9"/>
        <v>-1.5172413793103448E-2</v>
      </c>
      <c r="F28" s="9">
        <f t="shared" si="1"/>
        <v>2.1666666666666665</v>
      </c>
      <c r="G28" s="28">
        <f t="shared" si="2"/>
        <v>0.73949579831932777</v>
      </c>
      <c r="H28" s="28">
        <f t="shared" si="3"/>
        <v>0.31060606060606061</v>
      </c>
      <c r="I28" s="28">
        <f t="shared" si="4"/>
        <v>0.23674242424242425</v>
      </c>
      <c r="J28" s="28">
        <f t="shared" si="5"/>
        <v>0.45265151515151514</v>
      </c>
      <c r="K28" s="28">
        <f t="shared" si="10"/>
        <v>-2.1206783814511332E-3</v>
      </c>
      <c r="L28" s="10">
        <f t="shared" si="6"/>
        <v>4.9214271799382515E-2</v>
      </c>
      <c r="M28" s="10">
        <f t="shared" si="7"/>
        <v>2.0767782192128551E-2</v>
      </c>
      <c r="N28" s="10">
        <f t="shared" si="8"/>
        <v>7.5264024746601182E-2</v>
      </c>
    </row>
    <row r="29" spans="2:14" x14ac:dyDescent="0.2">
      <c r="B29" s="11">
        <f t="shared" si="0"/>
        <v>2016</v>
      </c>
      <c r="C29" s="4">
        <f t="shared" si="0"/>
        <v>6</v>
      </c>
      <c r="D29" s="10">
        <f t="shared" si="9"/>
        <v>3.1626506024096383E-2</v>
      </c>
      <c r="E29" s="10">
        <f t="shared" si="9"/>
        <v>-1.5406162464985995E-2</v>
      </c>
      <c r="F29" s="9">
        <f t="shared" si="1"/>
        <v>3.5</v>
      </c>
      <c r="G29" s="28">
        <f t="shared" si="2"/>
        <v>0.69132290184921763</v>
      </c>
      <c r="H29" s="28">
        <f t="shared" si="3"/>
        <v>0.30452674897119342</v>
      </c>
      <c r="I29" s="28">
        <f t="shared" si="4"/>
        <v>0.22633744855967078</v>
      </c>
      <c r="J29" s="28">
        <f t="shared" si="5"/>
        <v>0.46913580246913578</v>
      </c>
      <c r="K29" s="28">
        <f t="shared" si="10"/>
        <v>4.5602932755597798E-2</v>
      </c>
      <c r="L29" s="10">
        <f t="shared" si="6"/>
        <v>4.9732670136967742E-2</v>
      </c>
      <c r="M29" s="10">
        <f t="shared" si="7"/>
        <v>2.2048362145865561E-2</v>
      </c>
      <c r="N29" s="10">
        <f t="shared" si="8"/>
        <v>0.1203548966249252</v>
      </c>
    </row>
    <row r="30" spans="2:14" x14ac:dyDescent="0.2">
      <c r="B30" s="11">
        <f t="shared" si="0"/>
        <v>2017</v>
      </c>
      <c r="C30" s="4">
        <f t="shared" si="0"/>
        <v>6</v>
      </c>
      <c r="D30" s="10">
        <f t="shared" si="9"/>
        <v>1.4598540145985401E-2</v>
      </c>
      <c r="E30" s="10">
        <f t="shared" si="9"/>
        <v>-4.2674253200568994E-3</v>
      </c>
      <c r="F30" s="9">
        <f t="shared" si="1"/>
        <v>1.5</v>
      </c>
      <c r="G30" s="28">
        <f t="shared" si="2"/>
        <v>0.62857142857142856</v>
      </c>
      <c r="H30" s="28">
        <f t="shared" si="3"/>
        <v>0.27954545454545454</v>
      </c>
      <c r="I30" s="28">
        <f t="shared" si="4"/>
        <v>0.21590909090909091</v>
      </c>
      <c r="J30" s="28">
        <f t="shared" si="5"/>
        <v>0.50454545454545452</v>
      </c>
      <c r="K30" s="28">
        <f t="shared" si="10"/>
        <v>-3.4277221350255759E-2</v>
      </c>
      <c r="L30" s="10">
        <f t="shared" si="6"/>
        <v>4.8615688618728649E-2</v>
      </c>
      <c r="M30" s="10">
        <f t="shared" si="7"/>
        <v>1.6584259349929773E-2</v>
      </c>
      <c r="N30" s="10">
        <f t="shared" si="8"/>
        <v>9.6556139040606365E-2</v>
      </c>
    </row>
    <row r="32" spans="2:14" x14ac:dyDescent="0.2">
      <c r="B32" s="38" t="s">
        <v>34</v>
      </c>
      <c r="C32" s="38"/>
      <c r="D32" s="38"/>
      <c r="E32" s="38"/>
      <c r="F32" s="38"/>
      <c r="G32" s="38"/>
      <c r="H32" s="38"/>
    </row>
    <row r="33" spans="2:6" x14ac:dyDescent="0.2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 r:id="rId1"/>
  <headerFooter alignWithMargins="0">
    <oddFooter>&amp;L&amp;8SOURCE: General Secretary's Annual Reports, compiled by the Research Center, Church of the Nazarene&amp;R&amp;8&amp;D
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Change</vt:lpstr>
      <vt:lpstr>African</vt:lpstr>
      <vt:lpstr>Albanian</vt:lpstr>
      <vt:lpstr>Arab</vt:lpstr>
      <vt:lpstr>Armenian</vt:lpstr>
      <vt:lpstr>Black</vt:lpstr>
      <vt:lpstr>Burmese</vt:lpstr>
      <vt:lpstr>Cambodian</vt:lpstr>
      <vt:lpstr>Cape Verdean</vt:lpstr>
      <vt:lpstr>Chin</vt:lpstr>
      <vt:lpstr>Chinese</vt:lpstr>
      <vt:lpstr>Congolese</vt:lpstr>
      <vt:lpstr>Eritrean</vt:lpstr>
      <vt:lpstr>Eskimo</vt:lpstr>
      <vt:lpstr>Ethiopian</vt:lpstr>
      <vt:lpstr>Fijian</vt:lpstr>
      <vt:lpstr>Filipino</vt:lpstr>
      <vt:lpstr>French</vt:lpstr>
      <vt:lpstr>Haitian</vt:lpstr>
      <vt:lpstr>Hawaiian</vt:lpstr>
      <vt:lpstr>Hindi</vt:lpstr>
      <vt:lpstr>Hispanic</vt:lpstr>
      <vt:lpstr>Indonesian</vt:lpstr>
      <vt:lpstr>Japanese</vt:lpstr>
      <vt:lpstr>Jewish</vt:lpstr>
      <vt:lpstr>Korean</vt:lpstr>
      <vt:lpstr>Lahu</vt:lpstr>
      <vt:lpstr>Laotian</vt:lpstr>
      <vt:lpstr>Liberian</vt:lpstr>
      <vt:lpstr>Multicultural</vt:lpstr>
      <vt:lpstr>Native American</vt:lpstr>
      <vt:lpstr>Portuguese</vt:lpstr>
      <vt:lpstr>Russian</vt:lpstr>
      <vt:lpstr>Samoan</vt:lpstr>
      <vt:lpstr>South Asian</vt:lpstr>
      <vt:lpstr>Sudan</vt:lpstr>
      <vt:lpstr>Swahili</vt:lpstr>
      <vt:lpstr>Tamil</vt:lpstr>
      <vt:lpstr>Vietnamese</vt:lpstr>
      <vt:lpstr>West Indian</vt:lpstr>
      <vt:lpstr>White English-speaking</vt:lpstr>
      <vt:lpstr>African Combined</vt:lpstr>
      <vt:lpstr>Black Combined</vt:lpstr>
      <vt:lpstr>French Combined</vt:lpstr>
      <vt:lpstr>Portuguese Combined</vt:lpstr>
      <vt:lpstr>South Asian Combined</vt:lpstr>
      <vt:lpstr>Southeast Asian Combined</vt:lpstr>
    </vt:vector>
  </TitlesOfParts>
  <Company>Nazarene Headquarters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rhouseal</dc:creator>
  <cp:lastModifiedBy>Laura Lance</cp:lastModifiedBy>
  <cp:lastPrinted>2016-05-03T20:28:36Z</cp:lastPrinted>
  <dcterms:created xsi:type="dcterms:W3CDTF">2001-05-08T14:53:58Z</dcterms:created>
  <dcterms:modified xsi:type="dcterms:W3CDTF">2017-12-15T17:38:42Z</dcterms:modified>
</cp:coreProperties>
</file>