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90" yWindow="285" windowWidth="12120" windowHeight="9120" tabRatio="847"/>
  </bookViews>
  <sheets>
    <sheet name="Change" sheetId="54" r:id="rId1"/>
    <sheet name="African" sheetId="72" r:id="rId2"/>
    <sheet name="Arab" sheetId="65" r:id="rId3"/>
    <sheet name="Armenian" sheetId="55" r:id="rId4"/>
    <sheet name="Black" sheetId="17" r:id="rId5"/>
    <sheet name="Burmese" sheetId="97" r:id="rId6"/>
    <sheet name="Cambodian" sheetId="56" r:id="rId7"/>
    <sheet name="Cape Verdean" sheetId="91" r:id="rId8"/>
    <sheet name="Chinese" sheetId="57" r:id="rId9"/>
    <sheet name="Congolese" sheetId="74" r:id="rId10"/>
    <sheet name="Eritrean" sheetId="58" r:id="rId11"/>
    <sheet name="Eskimo" sheetId="76" r:id="rId12"/>
    <sheet name="Ethiopian" sheetId="77" r:id="rId13"/>
    <sheet name="Filipino" sheetId="59" r:id="rId14"/>
    <sheet name="French" sheetId="79" r:id="rId15"/>
    <sheet name="Haitian" sheetId="60" r:id="rId16"/>
    <sheet name="Hawaiian" sheetId="80" r:id="rId17"/>
    <sheet name="Hispanic" sheetId="61" r:id="rId18"/>
    <sheet name="Indonesian" sheetId="96" r:id="rId19"/>
    <sheet name="Jewish" sheetId="81" r:id="rId20"/>
    <sheet name="Korean" sheetId="63" r:id="rId21"/>
    <sheet name="Lahu" sheetId="82" r:id="rId22"/>
    <sheet name="Laotian" sheetId="64" r:id="rId23"/>
    <sheet name="Liberian" sheetId="83" r:id="rId24"/>
    <sheet name="Multicultural" sheetId="99" r:id="rId25"/>
    <sheet name="Native American" sheetId="66" r:id="rId26"/>
    <sheet name="Portuguese" sheetId="67" r:id="rId27"/>
    <sheet name="Russian" sheetId="68" r:id="rId28"/>
    <sheet name="Samoan" sheetId="69" r:id="rId29"/>
    <sheet name="South Asian" sheetId="70" r:id="rId30"/>
    <sheet name="Sudan" sheetId="85" r:id="rId31"/>
    <sheet name="Swahili" sheetId="95" r:id="rId32"/>
    <sheet name="Tamil" sheetId="86" r:id="rId33"/>
    <sheet name="Vietnamese" sheetId="71" r:id="rId34"/>
    <sheet name="West Indian" sheetId="87" r:id="rId35"/>
    <sheet name="White English-speaking" sheetId="98" r:id="rId36"/>
  </sheets>
  <calcPr calcId="145621"/>
</workbook>
</file>

<file path=xl/calcChain.xml><?xml version="1.0" encoding="utf-8"?>
<calcChain xmlns="http://schemas.openxmlformats.org/spreadsheetml/2006/main">
  <c r="J31" i="54" l="1"/>
  <c r="K31" i="54"/>
  <c r="L31" i="54"/>
  <c r="J43" i="54"/>
  <c r="K43" i="54"/>
  <c r="L43" i="54"/>
  <c r="N30" i="99" l="1"/>
  <c r="M30" i="99"/>
  <c r="L30" i="99"/>
  <c r="K30" i="99"/>
  <c r="J30" i="99"/>
  <c r="I30" i="99"/>
  <c r="H30" i="99"/>
  <c r="G30" i="99"/>
  <c r="F30" i="99"/>
  <c r="E30" i="99"/>
  <c r="D30" i="99"/>
  <c r="C30" i="99"/>
  <c r="B30" i="99"/>
  <c r="N29" i="99"/>
  <c r="M29" i="99"/>
  <c r="L29" i="99"/>
  <c r="K29" i="99"/>
  <c r="J29" i="99"/>
  <c r="I29" i="99"/>
  <c r="H29" i="99"/>
  <c r="G29" i="99"/>
  <c r="F29" i="99"/>
  <c r="E29" i="99"/>
  <c r="D29" i="99"/>
  <c r="C29" i="99"/>
  <c r="B29" i="99"/>
  <c r="N28" i="99"/>
  <c r="M28" i="99"/>
  <c r="L28" i="99"/>
  <c r="K28" i="99"/>
  <c r="J28" i="99"/>
  <c r="I28" i="99"/>
  <c r="H28" i="99"/>
  <c r="G28" i="99"/>
  <c r="F28" i="99"/>
  <c r="E28" i="99"/>
  <c r="D28" i="99"/>
  <c r="C28" i="99"/>
  <c r="B28" i="99"/>
  <c r="N27" i="99"/>
  <c r="M27" i="99"/>
  <c r="L27" i="99"/>
  <c r="K27" i="99"/>
  <c r="J27" i="99"/>
  <c r="I27" i="99"/>
  <c r="H27" i="99"/>
  <c r="G27" i="99"/>
  <c r="F27" i="99"/>
  <c r="E27" i="99"/>
  <c r="D27" i="99"/>
  <c r="C27" i="99"/>
  <c r="B27" i="99"/>
  <c r="N26" i="99"/>
  <c r="M26" i="99"/>
  <c r="L26" i="99"/>
  <c r="K26" i="99"/>
  <c r="J26" i="99"/>
  <c r="I26" i="99"/>
  <c r="H26" i="99"/>
  <c r="G26" i="99"/>
  <c r="F26" i="99"/>
  <c r="E26" i="99"/>
  <c r="D26" i="99"/>
  <c r="C26" i="99"/>
  <c r="B26" i="99"/>
  <c r="N25" i="99"/>
  <c r="M25" i="99"/>
  <c r="L25" i="99"/>
  <c r="K25" i="99"/>
  <c r="J25" i="99"/>
  <c r="I25" i="99"/>
  <c r="H25" i="99"/>
  <c r="G25" i="99"/>
  <c r="F25" i="99"/>
  <c r="E25" i="99"/>
  <c r="D25" i="99"/>
  <c r="C25" i="99"/>
  <c r="B25" i="99"/>
  <c r="N24" i="99"/>
  <c r="M24" i="99"/>
  <c r="L24" i="99"/>
  <c r="K24" i="99"/>
  <c r="J24" i="99"/>
  <c r="I24" i="99"/>
  <c r="H24" i="99"/>
  <c r="G24" i="99"/>
  <c r="F24" i="99"/>
  <c r="E24" i="99"/>
  <c r="D24" i="99"/>
  <c r="C24" i="99"/>
  <c r="B24" i="99"/>
  <c r="N23" i="99"/>
  <c r="M23" i="99"/>
  <c r="L23" i="99"/>
  <c r="K23" i="99"/>
  <c r="J23" i="99"/>
  <c r="I23" i="99"/>
  <c r="H23" i="99"/>
  <c r="G23" i="99"/>
  <c r="F23" i="99"/>
  <c r="E23" i="99"/>
  <c r="D23" i="99"/>
  <c r="C23" i="99"/>
  <c r="B23" i="99"/>
  <c r="N22" i="99"/>
  <c r="M22" i="99"/>
  <c r="L22" i="99"/>
  <c r="K22" i="99"/>
  <c r="J22" i="99"/>
  <c r="I22" i="99"/>
  <c r="H22" i="99"/>
  <c r="G22" i="99"/>
  <c r="F22" i="99"/>
  <c r="E22" i="99"/>
  <c r="D22" i="99"/>
  <c r="C22" i="99"/>
  <c r="B22" i="99"/>
  <c r="N21" i="99"/>
  <c r="M21" i="99"/>
  <c r="L21" i="99"/>
  <c r="K21" i="99"/>
  <c r="J21" i="99"/>
  <c r="I21" i="99"/>
  <c r="H21" i="99"/>
  <c r="G21" i="99"/>
  <c r="F21" i="99"/>
  <c r="E21" i="99"/>
  <c r="D21" i="99"/>
  <c r="C21" i="99"/>
  <c r="B21" i="99"/>
  <c r="N20" i="99"/>
  <c r="M20" i="99"/>
  <c r="L20" i="99"/>
  <c r="J20" i="99"/>
  <c r="I20" i="99"/>
  <c r="H20" i="99"/>
  <c r="G20" i="99"/>
  <c r="F20" i="99"/>
  <c r="C20" i="99"/>
  <c r="B20" i="99"/>
  <c r="N17" i="99"/>
  <c r="M17" i="99"/>
  <c r="L17" i="99"/>
  <c r="K17" i="99"/>
  <c r="F17" i="99"/>
  <c r="B2" i="99"/>
  <c r="N30" i="98" l="1"/>
  <c r="M30" i="98"/>
  <c r="L30" i="98"/>
  <c r="K30" i="98"/>
  <c r="J30" i="98"/>
  <c r="I30" i="98"/>
  <c r="H30" i="98"/>
  <c r="G30" i="98"/>
  <c r="F30" i="98"/>
  <c r="E30" i="98"/>
  <c r="D30" i="98"/>
  <c r="C30" i="98"/>
  <c r="B30" i="98"/>
  <c r="N29" i="98"/>
  <c r="M29" i="98"/>
  <c r="L29" i="98"/>
  <c r="K29" i="98"/>
  <c r="J29" i="98"/>
  <c r="I29" i="98"/>
  <c r="H29" i="98"/>
  <c r="G29" i="98"/>
  <c r="F29" i="98"/>
  <c r="E29" i="98"/>
  <c r="D29" i="98"/>
  <c r="C29" i="98"/>
  <c r="B29" i="98"/>
  <c r="N28" i="98"/>
  <c r="M28" i="98"/>
  <c r="L28" i="98"/>
  <c r="K28" i="98"/>
  <c r="J28" i="98"/>
  <c r="I28" i="98"/>
  <c r="H28" i="98"/>
  <c r="G28" i="98"/>
  <c r="F28" i="98"/>
  <c r="E28" i="98"/>
  <c r="D28" i="98"/>
  <c r="C28" i="98"/>
  <c r="B28" i="98"/>
  <c r="N27" i="98"/>
  <c r="M27" i="98"/>
  <c r="L27" i="98"/>
  <c r="K27" i="98"/>
  <c r="J27" i="98"/>
  <c r="I27" i="98"/>
  <c r="H27" i="98"/>
  <c r="G27" i="98"/>
  <c r="F27" i="98"/>
  <c r="E27" i="98"/>
  <c r="D27" i="98"/>
  <c r="C27" i="98"/>
  <c r="B27" i="98"/>
  <c r="N26" i="98"/>
  <c r="M26" i="98"/>
  <c r="L26" i="98"/>
  <c r="K26" i="98"/>
  <c r="J26" i="98"/>
  <c r="I26" i="98"/>
  <c r="H26" i="98"/>
  <c r="G26" i="98"/>
  <c r="F26" i="98"/>
  <c r="E26" i="98"/>
  <c r="D26" i="98"/>
  <c r="C26" i="98"/>
  <c r="B26" i="98"/>
  <c r="N25" i="98"/>
  <c r="M25" i="98"/>
  <c r="L25" i="98"/>
  <c r="K25" i="98"/>
  <c r="J25" i="98"/>
  <c r="I25" i="98"/>
  <c r="H25" i="98"/>
  <c r="G25" i="98"/>
  <c r="F25" i="98"/>
  <c r="E25" i="98"/>
  <c r="D25" i="98"/>
  <c r="C25" i="98"/>
  <c r="B25" i="98"/>
  <c r="N24" i="98"/>
  <c r="M24" i="98"/>
  <c r="L24" i="98"/>
  <c r="K24" i="98"/>
  <c r="J24" i="98"/>
  <c r="I24" i="98"/>
  <c r="H24" i="98"/>
  <c r="G24" i="98"/>
  <c r="F24" i="98"/>
  <c r="E24" i="98"/>
  <c r="D24" i="98"/>
  <c r="C24" i="98"/>
  <c r="B24" i="98"/>
  <c r="N23" i="98"/>
  <c r="M23" i="98"/>
  <c r="L23" i="98"/>
  <c r="K23" i="98"/>
  <c r="J23" i="98"/>
  <c r="I23" i="98"/>
  <c r="H23" i="98"/>
  <c r="G23" i="98"/>
  <c r="F23" i="98"/>
  <c r="E23" i="98"/>
  <c r="D23" i="98"/>
  <c r="C23" i="98"/>
  <c r="B23" i="98"/>
  <c r="N22" i="98"/>
  <c r="M22" i="98"/>
  <c r="L22" i="98"/>
  <c r="K22" i="98"/>
  <c r="J22" i="98"/>
  <c r="I22" i="98"/>
  <c r="H22" i="98"/>
  <c r="G22" i="98"/>
  <c r="F22" i="98"/>
  <c r="E22" i="98"/>
  <c r="D22" i="98"/>
  <c r="C22" i="98"/>
  <c r="B22" i="98"/>
  <c r="N21" i="98"/>
  <c r="M21" i="98"/>
  <c r="L21" i="98"/>
  <c r="K21" i="98"/>
  <c r="J21" i="98"/>
  <c r="I21" i="98"/>
  <c r="H21" i="98"/>
  <c r="G21" i="98"/>
  <c r="F21" i="98"/>
  <c r="E21" i="98"/>
  <c r="D21" i="98"/>
  <c r="C21" i="98"/>
  <c r="B21" i="98"/>
  <c r="N20" i="98"/>
  <c r="M20" i="98"/>
  <c r="L20" i="98"/>
  <c r="J20" i="98"/>
  <c r="I20" i="98"/>
  <c r="H20" i="98"/>
  <c r="G20" i="98"/>
  <c r="F20" i="98"/>
  <c r="C20" i="98"/>
  <c r="B20" i="98"/>
  <c r="N17" i="98"/>
  <c r="M17" i="98"/>
  <c r="L17" i="98"/>
  <c r="K17" i="98"/>
  <c r="F17" i="98"/>
  <c r="B2" i="98"/>
  <c r="N30" i="97"/>
  <c r="M30" i="97"/>
  <c r="L30" i="97"/>
  <c r="K30" i="97"/>
  <c r="J30" i="97"/>
  <c r="I30" i="97"/>
  <c r="H30" i="97"/>
  <c r="G30" i="97"/>
  <c r="F30" i="97"/>
  <c r="E30" i="97"/>
  <c r="D30" i="97"/>
  <c r="C30" i="97"/>
  <c r="B30" i="97"/>
  <c r="N29" i="97"/>
  <c r="M29" i="97"/>
  <c r="L29" i="97"/>
  <c r="K29" i="97"/>
  <c r="J29" i="97"/>
  <c r="I29" i="97"/>
  <c r="H29" i="97"/>
  <c r="G29" i="97"/>
  <c r="F29" i="97"/>
  <c r="E29" i="97"/>
  <c r="D29" i="97"/>
  <c r="C29" i="97"/>
  <c r="B29" i="97"/>
  <c r="N28" i="97"/>
  <c r="M28" i="97"/>
  <c r="L28" i="97"/>
  <c r="K28" i="97"/>
  <c r="J28" i="97"/>
  <c r="I28" i="97"/>
  <c r="H28" i="97"/>
  <c r="G28" i="97"/>
  <c r="F28" i="97"/>
  <c r="E28" i="97"/>
  <c r="D28" i="97"/>
  <c r="C28" i="97"/>
  <c r="B28" i="97"/>
  <c r="N27" i="97"/>
  <c r="M27" i="97"/>
  <c r="L27" i="97"/>
  <c r="K27" i="97"/>
  <c r="J27" i="97"/>
  <c r="I27" i="97"/>
  <c r="H27" i="97"/>
  <c r="G27" i="97"/>
  <c r="F27" i="97"/>
  <c r="E27" i="97"/>
  <c r="D27" i="97"/>
  <c r="C27" i="97"/>
  <c r="B27" i="97"/>
  <c r="N26" i="97"/>
  <c r="M26" i="97"/>
  <c r="L26" i="97"/>
  <c r="K26" i="97"/>
  <c r="J26" i="97"/>
  <c r="I26" i="97"/>
  <c r="H26" i="97"/>
  <c r="G26" i="97"/>
  <c r="F26" i="97"/>
  <c r="E26" i="97"/>
  <c r="D26" i="97"/>
  <c r="C26" i="97"/>
  <c r="B26" i="97"/>
  <c r="N25" i="97"/>
  <c r="M25" i="97"/>
  <c r="L25" i="97"/>
  <c r="K25" i="97"/>
  <c r="J25" i="97"/>
  <c r="I25" i="97"/>
  <c r="H25" i="97"/>
  <c r="G25" i="97"/>
  <c r="F25" i="97"/>
  <c r="E25" i="97"/>
  <c r="D25" i="97"/>
  <c r="C25" i="97"/>
  <c r="B25" i="97"/>
  <c r="N24" i="97"/>
  <c r="M24" i="97"/>
  <c r="L24" i="97"/>
  <c r="K24" i="97"/>
  <c r="J24" i="97"/>
  <c r="I24" i="97"/>
  <c r="H24" i="97"/>
  <c r="G24" i="97"/>
  <c r="F24" i="97"/>
  <c r="E24" i="97"/>
  <c r="D24" i="97"/>
  <c r="C24" i="97"/>
  <c r="B24" i="97"/>
  <c r="N23" i="97"/>
  <c r="M23" i="97"/>
  <c r="L23" i="97"/>
  <c r="K23" i="97"/>
  <c r="J23" i="97"/>
  <c r="I23" i="97"/>
  <c r="H23" i="97"/>
  <c r="G23" i="97"/>
  <c r="F23" i="97"/>
  <c r="E23" i="97"/>
  <c r="D23" i="97"/>
  <c r="C23" i="97"/>
  <c r="B23" i="97"/>
  <c r="N22" i="97"/>
  <c r="M22" i="97"/>
  <c r="L22" i="97"/>
  <c r="K22" i="97"/>
  <c r="J22" i="97"/>
  <c r="I22" i="97"/>
  <c r="H22" i="97"/>
  <c r="G22" i="97"/>
  <c r="F22" i="97"/>
  <c r="E22" i="97"/>
  <c r="D22" i="97"/>
  <c r="C22" i="97"/>
  <c r="B22" i="97"/>
  <c r="N21" i="97"/>
  <c r="M21" i="97"/>
  <c r="L21" i="97"/>
  <c r="K21" i="97"/>
  <c r="J21" i="97"/>
  <c r="I21" i="97"/>
  <c r="H21" i="97"/>
  <c r="G21" i="97"/>
  <c r="F21" i="97"/>
  <c r="E21" i="97"/>
  <c r="D21" i="97"/>
  <c r="C21" i="97"/>
  <c r="B21" i="97"/>
  <c r="N20" i="97"/>
  <c r="M20" i="97"/>
  <c r="L20" i="97"/>
  <c r="J20" i="97"/>
  <c r="I20" i="97"/>
  <c r="H20" i="97"/>
  <c r="G20" i="97"/>
  <c r="F20" i="97"/>
  <c r="C20" i="97"/>
  <c r="B20" i="97"/>
  <c r="N17" i="97"/>
  <c r="M17" i="97"/>
  <c r="L17" i="97"/>
  <c r="K17" i="97"/>
  <c r="F17" i="97"/>
  <c r="B2" i="97"/>
  <c r="B2" i="55"/>
  <c r="B25" i="96" l="1"/>
  <c r="B26" i="96"/>
  <c r="B27" i="96"/>
  <c r="B28" i="96"/>
  <c r="B29" i="96"/>
  <c r="N30" i="96"/>
  <c r="M30" i="96"/>
  <c r="L30" i="96"/>
  <c r="K30" i="96"/>
  <c r="J30" i="96"/>
  <c r="I30" i="96"/>
  <c r="H30" i="96"/>
  <c r="G30" i="96"/>
  <c r="F30" i="96"/>
  <c r="E30" i="96"/>
  <c r="D30" i="96"/>
  <c r="C30" i="96"/>
  <c r="B30" i="96"/>
  <c r="N29" i="96"/>
  <c r="M29" i="96"/>
  <c r="L29" i="96"/>
  <c r="K29" i="96"/>
  <c r="J29" i="96"/>
  <c r="I29" i="96"/>
  <c r="H29" i="96"/>
  <c r="G29" i="96"/>
  <c r="F29" i="96"/>
  <c r="E29" i="96"/>
  <c r="D29" i="96"/>
  <c r="C29" i="96"/>
  <c r="N28" i="96"/>
  <c r="M28" i="96"/>
  <c r="L28" i="96"/>
  <c r="K28" i="96"/>
  <c r="J28" i="96"/>
  <c r="I28" i="96"/>
  <c r="H28" i="96"/>
  <c r="G28" i="96"/>
  <c r="F28" i="96"/>
  <c r="E28" i="96"/>
  <c r="D28" i="96"/>
  <c r="C28" i="96"/>
  <c r="N27" i="96"/>
  <c r="M27" i="96"/>
  <c r="L27" i="96"/>
  <c r="K27" i="96"/>
  <c r="J27" i="96"/>
  <c r="I27" i="96"/>
  <c r="H27" i="96"/>
  <c r="G27" i="96"/>
  <c r="F27" i="96"/>
  <c r="E27" i="96"/>
  <c r="D27" i="96"/>
  <c r="C27" i="96"/>
  <c r="N26" i="96"/>
  <c r="M26" i="96"/>
  <c r="L26" i="96"/>
  <c r="K26" i="96"/>
  <c r="J26" i="96"/>
  <c r="I26" i="96"/>
  <c r="H26" i="96"/>
  <c r="G26" i="96"/>
  <c r="F26" i="96"/>
  <c r="E26" i="96"/>
  <c r="D26" i="96"/>
  <c r="C26" i="96"/>
  <c r="N25" i="96"/>
  <c r="M25" i="96"/>
  <c r="L25" i="96"/>
  <c r="K25" i="96"/>
  <c r="J25" i="96"/>
  <c r="I25" i="96"/>
  <c r="H25" i="96"/>
  <c r="G25" i="96"/>
  <c r="F25" i="96"/>
  <c r="E25" i="96"/>
  <c r="D25" i="96"/>
  <c r="C25" i="96"/>
  <c r="N24" i="96"/>
  <c r="M24" i="96"/>
  <c r="L24" i="96"/>
  <c r="K24" i="96"/>
  <c r="J24" i="96"/>
  <c r="I24" i="96"/>
  <c r="H24" i="96"/>
  <c r="G24" i="96"/>
  <c r="F24" i="96"/>
  <c r="E24" i="96"/>
  <c r="D24" i="96"/>
  <c r="C24" i="96"/>
  <c r="B24" i="96"/>
  <c r="N23" i="96"/>
  <c r="M23" i="96"/>
  <c r="L23" i="96"/>
  <c r="K23" i="96"/>
  <c r="J23" i="96"/>
  <c r="I23" i="96"/>
  <c r="H23" i="96"/>
  <c r="G23" i="96"/>
  <c r="F23" i="96"/>
  <c r="E23" i="96"/>
  <c r="D23" i="96"/>
  <c r="C23" i="96"/>
  <c r="B23" i="96"/>
  <c r="N22" i="96"/>
  <c r="M22" i="96"/>
  <c r="L22" i="96"/>
  <c r="K22" i="96"/>
  <c r="J22" i="96"/>
  <c r="I22" i="96"/>
  <c r="H22" i="96"/>
  <c r="G22" i="96"/>
  <c r="F22" i="96"/>
  <c r="E22" i="96"/>
  <c r="D22" i="96"/>
  <c r="C22" i="96"/>
  <c r="B22" i="96"/>
  <c r="N21" i="96"/>
  <c r="M21" i="96"/>
  <c r="L21" i="96"/>
  <c r="K21" i="96"/>
  <c r="J21" i="96"/>
  <c r="I21" i="96"/>
  <c r="H21" i="96"/>
  <c r="G21" i="96"/>
  <c r="F21" i="96"/>
  <c r="E21" i="96"/>
  <c r="D21" i="96"/>
  <c r="C21" i="96"/>
  <c r="B21" i="96"/>
  <c r="N20" i="96"/>
  <c r="M20" i="96"/>
  <c r="L20" i="96"/>
  <c r="J20" i="96"/>
  <c r="I20" i="96"/>
  <c r="H20" i="96"/>
  <c r="G20" i="96"/>
  <c r="F20" i="96"/>
  <c r="C20" i="96"/>
  <c r="B20" i="96"/>
  <c r="N17" i="96"/>
  <c r="M17" i="96"/>
  <c r="L17" i="96"/>
  <c r="K17" i="96"/>
  <c r="F17" i="96"/>
  <c r="B2" i="96"/>
  <c r="G4" i="54" l="1"/>
  <c r="D4" i="54"/>
  <c r="N30" i="95" l="1"/>
  <c r="M30" i="95"/>
  <c r="L30" i="95"/>
  <c r="K30" i="95"/>
  <c r="J30" i="95"/>
  <c r="I30" i="95"/>
  <c r="H30" i="95"/>
  <c r="G30" i="95"/>
  <c r="F30" i="95"/>
  <c r="E30" i="95"/>
  <c r="D30" i="95"/>
  <c r="C30" i="95"/>
  <c r="B30" i="95"/>
  <c r="N29" i="95"/>
  <c r="M29" i="95"/>
  <c r="L29" i="95"/>
  <c r="K29" i="95"/>
  <c r="J29" i="95"/>
  <c r="I29" i="95"/>
  <c r="H29" i="95"/>
  <c r="G29" i="95"/>
  <c r="F29" i="95"/>
  <c r="E29" i="95"/>
  <c r="D29" i="95"/>
  <c r="C29" i="95"/>
  <c r="B29" i="95"/>
  <c r="N28" i="95"/>
  <c r="M28" i="95"/>
  <c r="L28" i="95"/>
  <c r="K28" i="95"/>
  <c r="J28" i="95"/>
  <c r="I28" i="95"/>
  <c r="H28" i="95"/>
  <c r="G28" i="95"/>
  <c r="F28" i="95"/>
  <c r="E28" i="95"/>
  <c r="D28" i="95"/>
  <c r="C28" i="95"/>
  <c r="B28" i="95"/>
  <c r="N27" i="95"/>
  <c r="M27" i="95"/>
  <c r="L27" i="95"/>
  <c r="K27" i="95"/>
  <c r="J27" i="95"/>
  <c r="I27" i="95"/>
  <c r="H27" i="95"/>
  <c r="G27" i="95"/>
  <c r="F27" i="95"/>
  <c r="E27" i="95"/>
  <c r="D27" i="95"/>
  <c r="C27" i="95"/>
  <c r="B27" i="95"/>
  <c r="N26" i="95"/>
  <c r="M26" i="95"/>
  <c r="L26" i="95"/>
  <c r="K26" i="95"/>
  <c r="J26" i="95"/>
  <c r="I26" i="95"/>
  <c r="H26" i="95"/>
  <c r="G26" i="95"/>
  <c r="F26" i="95"/>
  <c r="E26" i="95"/>
  <c r="D26" i="95"/>
  <c r="C26" i="95"/>
  <c r="B26" i="95"/>
  <c r="N25" i="95"/>
  <c r="M25" i="95"/>
  <c r="L25" i="95"/>
  <c r="K25" i="95"/>
  <c r="J25" i="95"/>
  <c r="I25" i="95"/>
  <c r="H25" i="95"/>
  <c r="G25" i="95"/>
  <c r="F25" i="95"/>
  <c r="E25" i="95"/>
  <c r="D25" i="95"/>
  <c r="C25" i="95"/>
  <c r="B25" i="95"/>
  <c r="N24" i="95"/>
  <c r="M24" i="95"/>
  <c r="L24" i="95"/>
  <c r="K24" i="95"/>
  <c r="J24" i="95"/>
  <c r="I24" i="95"/>
  <c r="H24" i="95"/>
  <c r="G24" i="95"/>
  <c r="F24" i="95"/>
  <c r="E24" i="95"/>
  <c r="D24" i="95"/>
  <c r="C24" i="95"/>
  <c r="B24" i="95"/>
  <c r="N23" i="95"/>
  <c r="M23" i="95"/>
  <c r="L23" i="95"/>
  <c r="K23" i="95"/>
  <c r="J23" i="95"/>
  <c r="I23" i="95"/>
  <c r="H23" i="95"/>
  <c r="G23" i="95"/>
  <c r="F23" i="95"/>
  <c r="E23" i="95"/>
  <c r="D23" i="95"/>
  <c r="C23" i="95"/>
  <c r="B23" i="95"/>
  <c r="N22" i="95"/>
  <c r="M22" i="95"/>
  <c r="L22" i="95"/>
  <c r="K22" i="95"/>
  <c r="J22" i="95"/>
  <c r="I22" i="95"/>
  <c r="H22" i="95"/>
  <c r="G22" i="95"/>
  <c r="F22" i="95"/>
  <c r="E22" i="95"/>
  <c r="D22" i="95"/>
  <c r="C22" i="95"/>
  <c r="B22" i="95"/>
  <c r="N21" i="95"/>
  <c r="M21" i="95"/>
  <c r="L21" i="95"/>
  <c r="K21" i="95"/>
  <c r="J21" i="95"/>
  <c r="I21" i="95"/>
  <c r="H21" i="95"/>
  <c r="G21" i="95"/>
  <c r="F21" i="95"/>
  <c r="E21" i="95"/>
  <c r="D21" i="95"/>
  <c r="C21" i="95"/>
  <c r="B21" i="95"/>
  <c r="N20" i="95"/>
  <c r="M20" i="95"/>
  <c r="L20" i="95"/>
  <c r="J20" i="95"/>
  <c r="I20" i="95"/>
  <c r="H20" i="95"/>
  <c r="G20" i="95"/>
  <c r="F20" i="95"/>
  <c r="C20" i="95"/>
  <c r="B20" i="95"/>
  <c r="N17" i="95"/>
  <c r="M17" i="95"/>
  <c r="L17" i="95"/>
  <c r="K17" i="95"/>
  <c r="F17" i="95"/>
  <c r="B2" i="95"/>
  <c r="J41" i="54"/>
  <c r="K41" i="54"/>
  <c r="L41" i="54"/>
  <c r="J42" i="54"/>
  <c r="K42" i="54"/>
  <c r="L42" i="54"/>
  <c r="J6" i="54" l="1"/>
  <c r="K6" i="54"/>
  <c r="L6" i="54"/>
  <c r="J7" i="54"/>
  <c r="K7" i="54"/>
  <c r="L7" i="54"/>
  <c r="J8" i="54"/>
  <c r="K8" i="54"/>
  <c r="L8" i="54"/>
  <c r="J9" i="54"/>
  <c r="K9" i="54"/>
  <c r="L9" i="54"/>
  <c r="J10" i="54"/>
  <c r="K10" i="54"/>
  <c r="L10" i="54"/>
  <c r="J11" i="54"/>
  <c r="K11" i="54"/>
  <c r="L11" i="54"/>
  <c r="J12" i="54"/>
  <c r="K12" i="54"/>
  <c r="L12" i="54"/>
  <c r="J13" i="54"/>
  <c r="K13" i="54"/>
  <c r="L13" i="54"/>
  <c r="J14" i="54"/>
  <c r="K14" i="54"/>
  <c r="L14" i="54"/>
  <c r="J15" i="54"/>
  <c r="K15" i="54"/>
  <c r="L15" i="54"/>
  <c r="J16" i="54"/>
  <c r="K16" i="54"/>
  <c r="L16" i="54"/>
  <c r="J17" i="54"/>
  <c r="K17" i="54"/>
  <c r="L17" i="54"/>
  <c r="J18" i="54"/>
  <c r="K18" i="54"/>
  <c r="L18" i="54"/>
  <c r="J19" i="54"/>
  <c r="K19" i="54"/>
  <c r="L19" i="54"/>
  <c r="J20" i="54"/>
  <c r="K20" i="54"/>
  <c r="L20" i="54"/>
  <c r="J21" i="54"/>
  <c r="K21" i="54"/>
  <c r="L21" i="54"/>
  <c r="J22" i="54"/>
  <c r="K22" i="54"/>
  <c r="L22" i="54"/>
  <c r="J23" i="54"/>
  <c r="K23" i="54"/>
  <c r="L23" i="54"/>
  <c r="J24" i="54"/>
  <c r="K24" i="54"/>
  <c r="L24" i="54"/>
  <c r="J25" i="54"/>
  <c r="K25" i="54"/>
  <c r="L25" i="54"/>
  <c r="J26" i="54"/>
  <c r="K26" i="54"/>
  <c r="L26" i="54"/>
  <c r="J27" i="54"/>
  <c r="K27" i="54"/>
  <c r="L27" i="54"/>
  <c r="J28" i="54"/>
  <c r="K28" i="54"/>
  <c r="L28" i="54"/>
  <c r="J29" i="54"/>
  <c r="K29" i="54"/>
  <c r="L29" i="54"/>
  <c r="J30" i="54"/>
  <c r="K30" i="54"/>
  <c r="L30" i="54"/>
  <c r="J32" i="54"/>
  <c r="K32" i="54"/>
  <c r="L32" i="54"/>
  <c r="J33" i="54"/>
  <c r="K33" i="54"/>
  <c r="L33" i="54"/>
  <c r="J34" i="54"/>
  <c r="K34" i="54"/>
  <c r="L34" i="54"/>
  <c r="J35" i="54"/>
  <c r="K35" i="54"/>
  <c r="L35" i="54"/>
  <c r="J36" i="54"/>
  <c r="K36" i="54"/>
  <c r="L36" i="54"/>
  <c r="J37" i="54"/>
  <c r="K37" i="54"/>
  <c r="L37" i="54"/>
  <c r="J38" i="54"/>
  <c r="K38" i="54"/>
  <c r="L38" i="54"/>
  <c r="J39" i="54"/>
  <c r="K39" i="54"/>
  <c r="L39" i="54"/>
  <c r="J40" i="54"/>
  <c r="K40" i="54"/>
  <c r="L40" i="54"/>
  <c r="B2" i="91"/>
  <c r="F17" i="91"/>
  <c r="K17" i="91"/>
  <c r="L17" i="91"/>
  <c r="M17" i="91"/>
  <c r="N17" i="91"/>
  <c r="B20" i="91"/>
  <c r="C20" i="91"/>
  <c r="F20" i="91"/>
  <c r="G20" i="91"/>
  <c r="H20" i="91"/>
  <c r="I20" i="91"/>
  <c r="J20" i="91"/>
  <c r="L20" i="91"/>
  <c r="M20" i="91"/>
  <c r="N20" i="91"/>
  <c r="B21" i="91"/>
  <c r="C21" i="91"/>
  <c r="D21" i="91"/>
  <c r="E21" i="91"/>
  <c r="F21" i="91"/>
  <c r="G21" i="91"/>
  <c r="H21" i="91"/>
  <c r="I21" i="91"/>
  <c r="J21" i="91"/>
  <c r="K21" i="91"/>
  <c r="L21" i="91"/>
  <c r="M21" i="91"/>
  <c r="N21" i="91"/>
  <c r="B22" i="91"/>
  <c r="C22" i="91"/>
  <c r="D22" i="91"/>
  <c r="E22" i="91"/>
  <c r="F22" i="91"/>
  <c r="G22" i="91"/>
  <c r="H22" i="91"/>
  <c r="I22" i="91"/>
  <c r="J22" i="91"/>
  <c r="K22" i="91"/>
  <c r="L22" i="91"/>
  <c r="M22" i="91"/>
  <c r="N22" i="91"/>
  <c r="B23" i="91"/>
  <c r="C23" i="91"/>
  <c r="D23" i="91"/>
  <c r="E23" i="91"/>
  <c r="F23" i="91"/>
  <c r="G23" i="91"/>
  <c r="H23" i="91"/>
  <c r="I23" i="91"/>
  <c r="J23" i="91"/>
  <c r="K23" i="91"/>
  <c r="L23" i="91"/>
  <c r="M23" i="91"/>
  <c r="N23" i="91"/>
  <c r="B24" i="91"/>
  <c r="C24" i="91"/>
  <c r="D24" i="91"/>
  <c r="E24" i="91"/>
  <c r="F24" i="91"/>
  <c r="G24" i="91"/>
  <c r="H24" i="91"/>
  <c r="I24" i="91"/>
  <c r="J24" i="91"/>
  <c r="K24" i="91"/>
  <c r="L24" i="91"/>
  <c r="M24" i="91"/>
  <c r="N24" i="91"/>
  <c r="B25" i="91"/>
  <c r="C25" i="91"/>
  <c r="D25" i="91"/>
  <c r="E25" i="91"/>
  <c r="F25" i="91"/>
  <c r="G25" i="91"/>
  <c r="H25" i="91"/>
  <c r="I25" i="91"/>
  <c r="J25" i="91"/>
  <c r="K25" i="91"/>
  <c r="L25" i="91"/>
  <c r="M25" i="91"/>
  <c r="N25" i="91"/>
  <c r="B26" i="91"/>
  <c r="C26" i="91"/>
  <c r="D26" i="91"/>
  <c r="E26" i="91"/>
  <c r="F26" i="91"/>
  <c r="G26" i="91"/>
  <c r="H26" i="91"/>
  <c r="I26" i="91"/>
  <c r="J26" i="91"/>
  <c r="K26" i="91"/>
  <c r="L26" i="91"/>
  <c r="M26" i="91"/>
  <c r="N26" i="91"/>
  <c r="B27" i="91"/>
  <c r="C27" i="91"/>
  <c r="D27" i="91"/>
  <c r="E27" i="91"/>
  <c r="F27" i="91"/>
  <c r="G27" i="91"/>
  <c r="H27" i="91"/>
  <c r="I27" i="91"/>
  <c r="J27" i="91"/>
  <c r="K27" i="91"/>
  <c r="L27" i="91"/>
  <c r="M27" i="91"/>
  <c r="N27" i="91"/>
  <c r="B28" i="91"/>
  <c r="C28" i="91"/>
  <c r="D28" i="91"/>
  <c r="E28" i="91"/>
  <c r="F28" i="91"/>
  <c r="G28" i="91"/>
  <c r="H28" i="91"/>
  <c r="I28" i="91"/>
  <c r="J28" i="91"/>
  <c r="K28" i="91"/>
  <c r="L28" i="91"/>
  <c r="M28" i="91"/>
  <c r="N28" i="91"/>
  <c r="B29" i="91"/>
  <c r="C29" i="91"/>
  <c r="D29" i="91"/>
  <c r="E29" i="91"/>
  <c r="F29" i="91"/>
  <c r="G29" i="91"/>
  <c r="H29" i="91"/>
  <c r="I29" i="91"/>
  <c r="J29" i="91"/>
  <c r="K29" i="91"/>
  <c r="L29" i="91"/>
  <c r="M29" i="91"/>
  <c r="N29" i="91"/>
  <c r="B30" i="91"/>
  <c r="C30" i="91"/>
  <c r="D30" i="91"/>
  <c r="E30" i="91"/>
  <c r="F30" i="91"/>
  <c r="G30" i="91"/>
  <c r="H30" i="91"/>
  <c r="I30" i="91"/>
  <c r="J30" i="91"/>
  <c r="K30" i="91"/>
  <c r="L30" i="91"/>
  <c r="M30" i="91"/>
  <c r="N30" i="91"/>
  <c r="I4" i="54"/>
  <c r="H4" i="54"/>
  <c r="F4" i="54"/>
  <c r="E4" i="54"/>
  <c r="C2" i="54"/>
  <c r="B2" i="87"/>
  <c r="F17" i="87"/>
  <c r="K17" i="87"/>
  <c r="L17" i="87"/>
  <c r="M17" i="87"/>
  <c r="N17" i="87"/>
  <c r="B20" i="87"/>
  <c r="C20" i="87"/>
  <c r="F20" i="87"/>
  <c r="G20" i="87"/>
  <c r="H20" i="87"/>
  <c r="I20" i="87"/>
  <c r="J20" i="87"/>
  <c r="L20" i="87"/>
  <c r="M20" i="87"/>
  <c r="N20" i="87"/>
  <c r="B21" i="87"/>
  <c r="C21" i="87"/>
  <c r="D21" i="87"/>
  <c r="E21" i="87"/>
  <c r="F21" i="87"/>
  <c r="G21" i="87"/>
  <c r="H21" i="87"/>
  <c r="I21" i="87"/>
  <c r="J21" i="87"/>
  <c r="K21" i="87"/>
  <c r="L21" i="87"/>
  <c r="M21" i="87"/>
  <c r="N21" i="87"/>
  <c r="B22" i="87"/>
  <c r="C22" i="87"/>
  <c r="D22" i="87"/>
  <c r="E22" i="87"/>
  <c r="F22" i="87"/>
  <c r="G22" i="87"/>
  <c r="H22" i="87"/>
  <c r="I22" i="87"/>
  <c r="J22" i="87"/>
  <c r="K22" i="87"/>
  <c r="L22" i="87"/>
  <c r="M22" i="87"/>
  <c r="N22" i="87"/>
  <c r="B23" i="87"/>
  <c r="C23" i="87"/>
  <c r="D23" i="87"/>
  <c r="E23" i="87"/>
  <c r="F23" i="87"/>
  <c r="G23" i="87"/>
  <c r="H23" i="87"/>
  <c r="I23" i="87"/>
  <c r="J23" i="87"/>
  <c r="K23" i="87"/>
  <c r="L23" i="87"/>
  <c r="M23" i="87"/>
  <c r="N23" i="87"/>
  <c r="B24" i="87"/>
  <c r="C24" i="87"/>
  <c r="D24" i="87"/>
  <c r="E24" i="87"/>
  <c r="F24" i="87"/>
  <c r="G24" i="87"/>
  <c r="H24" i="87"/>
  <c r="I24" i="87"/>
  <c r="J24" i="87"/>
  <c r="K24" i="87"/>
  <c r="L24" i="87"/>
  <c r="M24" i="87"/>
  <c r="N24" i="87"/>
  <c r="B25" i="87"/>
  <c r="C25" i="87"/>
  <c r="D25" i="87"/>
  <c r="E25" i="87"/>
  <c r="F25" i="87"/>
  <c r="G25" i="87"/>
  <c r="H25" i="87"/>
  <c r="I25" i="87"/>
  <c r="J25" i="87"/>
  <c r="K25" i="87"/>
  <c r="L25" i="87"/>
  <c r="M25" i="87"/>
  <c r="N25" i="87"/>
  <c r="B26" i="87"/>
  <c r="C26" i="87"/>
  <c r="D26" i="87"/>
  <c r="E26" i="87"/>
  <c r="F26" i="87"/>
  <c r="G26" i="87"/>
  <c r="H26" i="87"/>
  <c r="I26" i="87"/>
  <c r="J26" i="87"/>
  <c r="K26" i="87"/>
  <c r="L26" i="87"/>
  <c r="M26" i="87"/>
  <c r="N26" i="87"/>
  <c r="B27" i="87"/>
  <c r="C27" i="87"/>
  <c r="D27" i="87"/>
  <c r="E27" i="87"/>
  <c r="F27" i="87"/>
  <c r="G27" i="87"/>
  <c r="H27" i="87"/>
  <c r="I27" i="87"/>
  <c r="J27" i="87"/>
  <c r="K27" i="87"/>
  <c r="L27" i="87"/>
  <c r="M27" i="87"/>
  <c r="N27" i="87"/>
  <c r="B28" i="87"/>
  <c r="C28" i="87"/>
  <c r="D28" i="87"/>
  <c r="E28" i="87"/>
  <c r="F28" i="87"/>
  <c r="G28" i="87"/>
  <c r="H28" i="87"/>
  <c r="I28" i="87"/>
  <c r="J28" i="87"/>
  <c r="K28" i="87"/>
  <c r="L28" i="87"/>
  <c r="M28" i="87"/>
  <c r="N28" i="87"/>
  <c r="B29" i="87"/>
  <c r="C29" i="87"/>
  <c r="D29" i="87"/>
  <c r="E29" i="87"/>
  <c r="F29" i="87"/>
  <c r="G29" i="87"/>
  <c r="H29" i="87"/>
  <c r="I29" i="87"/>
  <c r="J29" i="87"/>
  <c r="K29" i="87"/>
  <c r="L29" i="87"/>
  <c r="M29" i="87"/>
  <c r="N29" i="87"/>
  <c r="B30" i="87"/>
  <c r="C30" i="87"/>
  <c r="D30" i="87"/>
  <c r="E30" i="87"/>
  <c r="F30" i="87"/>
  <c r="G30" i="87"/>
  <c r="H30" i="87"/>
  <c r="I30" i="87"/>
  <c r="J30" i="87"/>
  <c r="K30" i="87"/>
  <c r="L30" i="87"/>
  <c r="M30" i="87"/>
  <c r="N30" i="87"/>
  <c r="B2" i="86"/>
  <c r="F17" i="86"/>
  <c r="K17" i="86"/>
  <c r="L17" i="86"/>
  <c r="M17" i="86"/>
  <c r="N17" i="86"/>
  <c r="B20" i="86"/>
  <c r="C20" i="86"/>
  <c r="F20" i="86"/>
  <c r="G20" i="86"/>
  <c r="H20" i="86"/>
  <c r="I20" i="86"/>
  <c r="J20" i="86"/>
  <c r="L20" i="86"/>
  <c r="M20" i="86"/>
  <c r="N20" i="86"/>
  <c r="B21" i="86"/>
  <c r="C21" i="86"/>
  <c r="D21" i="86"/>
  <c r="E21" i="86"/>
  <c r="F21" i="86"/>
  <c r="G21" i="86"/>
  <c r="H21" i="86"/>
  <c r="I21" i="86"/>
  <c r="J21" i="86"/>
  <c r="K21" i="86"/>
  <c r="L21" i="86"/>
  <c r="M21" i="86"/>
  <c r="N21" i="86"/>
  <c r="B22" i="86"/>
  <c r="C22" i="86"/>
  <c r="D22" i="86"/>
  <c r="E22" i="86"/>
  <c r="F22" i="86"/>
  <c r="G22" i="86"/>
  <c r="H22" i="86"/>
  <c r="I22" i="86"/>
  <c r="J22" i="86"/>
  <c r="K22" i="86"/>
  <c r="L22" i="86"/>
  <c r="M22" i="86"/>
  <c r="N22" i="86"/>
  <c r="B23" i="86"/>
  <c r="C23" i="86"/>
  <c r="D23" i="86"/>
  <c r="E23" i="86"/>
  <c r="F23" i="86"/>
  <c r="G23" i="86"/>
  <c r="H23" i="86"/>
  <c r="I23" i="86"/>
  <c r="J23" i="86"/>
  <c r="K23" i="86"/>
  <c r="L23" i="86"/>
  <c r="M23" i="86"/>
  <c r="N23" i="86"/>
  <c r="B24" i="86"/>
  <c r="C24" i="86"/>
  <c r="D24" i="86"/>
  <c r="E24" i="86"/>
  <c r="F24" i="86"/>
  <c r="G24" i="86"/>
  <c r="H24" i="86"/>
  <c r="I24" i="86"/>
  <c r="J24" i="86"/>
  <c r="K24" i="86"/>
  <c r="L24" i="86"/>
  <c r="M24" i="86"/>
  <c r="N24" i="86"/>
  <c r="B25" i="86"/>
  <c r="C25" i="86"/>
  <c r="D25" i="86"/>
  <c r="E25" i="86"/>
  <c r="F25" i="86"/>
  <c r="G25" i="86"/>
  <c r="H25" i="86"/>
  <c r="I25" i="86"/>
  <c r="J25" i="86"/>
  <c r="K25" i="86"/>
  <c r="L25" i="86"/>
  <c r="M25" i="86"/>
  <c r="N25" i="86"/>
  <c r="B26" i="86"/>
  <c r="C26" i="86"/>
  <c r="D26" i="86"/>
  <c r="E26" i="86"/>
  <c r="F26" i="86"/>
  <c r="G26" i="86"/>
  <c r="H26" i="86"/>
  <c r="I26" i="86"/>
  <c r="J26" i="86"/>
  <c r="K26" i="86"/>
  <c r="L26" i="86"/>
  <c r="M26" i="86"/>
  <c r="N26" i="86"/>
  <c r="B27" i="86"/>
  <c r="C27" i="86"/>
  <c r="D27" i="86"/>
  <c r="E27" i="86"/>
  <c r="F27" i="86"/>
  <c r="G27" i="86"/>
  <c r="H27" i="86"/>
  <c r="I27" i="86"/>
  <c r="J27" i="86"/>
  <c r="K27" i="86"/>
  <c r="L27" i="86"/>
  <c r="M27" i="86"/>
  <c r="N27" i="86"/>
  <c r="B28" i="86"/>
  <c r="C28" i="86"/>
  <c r="D28" i="86"/>
  <c r="E28" i="86"/>
  <c r="F28" i="86"/>
  <c r="G28" i="86"/>
  <c r="H28" i="86"/>
  <c r="I28" i="86"/>
  <c r="J28" i="86"/>
  <c r="K28" i="86"/>
  <c r="L28" i="86"/>
  <c r="M28" i="86"/>
  <c r="N28" i="86"/>
  <c r="B29" i="86"/>
  <c r="C29" i="86"/>
  <c r="D29" i="86"/>
  <c r="E29" i="86"/>
  <c r="F29" i="86"/>
  <c r="G29" i="86"/>
  <c r="H29" i="86"/>
  <c r="I29" i="86"/>
  <c r="J29" i="86"/>
  <c r="K29" i="86"/>
  <c r="L29" i="86"/>
  <c r="M29" i="86"/>
  <c r="N29" i="86"/>
  <c r="B30" i="86"/>
  <c r="C30" i="86"/>
  <c r="D30" i="86"/>
  <c r="E30" i="86"/>
  <c r="F30" i="86"/>
  <c r="G30" i="86"/>
  <c r="H30" i="86"/>
  <c r="I30" i="86"/>
  <c r="J30" i="86"/>
  <c r="K30" i="86"/>
  <c r="L30" i="86"/>
  <c r="M30" i="86"/>
  <c r="N30" i="86"/>
  <c r="B2" i="85"/>
  <c r="F17" i="85"/>
  <c r="K17" i="85"/>
  <c r="L17" i="85"/>
  <c r="M17" i="85"/>
  <c r="N17" i="85"/>
  <c r="B20" i="85"/>
  <c r="C20" i="85"/>
  <c r="F20" i="85"/>
  <c r="G20" i="85"/>
  <c r="H20" i="85"/>
  <c r="I20" i="85"/>
  <c r="J20" i="85"/>
  <c r="L20" i="85"/>
  <c r="M20" i="85"/>
  <c r="N20" i="85"/>
  <c r="B21" i="85"/>
  <c r="C21" i="85"/>
  <c r="D21" i="85"/>
  <c r="E21" i="85"/>
  <c r="F21" i="85"/>
  <c r="G21" i="85"/>
  <c r="H21" i="85"/>
  <c r="I21" i="85"/>
  <c r="J21" i="85"/>
  <c r="K21" i="85"/>
  <c r="L21" i="85"/>
  <c r="M21" i="85"/>
  <c r="N21" i="85"/>
  <c r="B22" i="85"/>
  <c r="C22" i="85"/>
  <c r="D22" i="85"/>
  <c r="E22" i="85"/>
  <c r="F22" i="85"/>
  <c r="G22" i="85"/>
  <c r="H22" i="85"/>
  <c r="I22" i="85"/>
  <c r="J22" i="85"/>
  <c r="K22" i="85"/>
  <c r="L22" i="85"/>
  <c r="M22" i="85"/>
  <c r="N22" i="85"/>
  <c r="B23" i="85"/>
  <c r="C23" i="85"/>
  <c r="D23" i="85"/>
  <c r="E23" i="85"/>
  <c r="F23" i="85"/>
  <c r="G23" i="85"/>
  <c r="H23" i="85"/>
  <c r="I23" i="85"/>
  <c r="J23" i="85"/>
  <c r="K23" i="85"/>
  <c r="L23" i="85"/>
  <c r="M23" i="85"/>
  <c r="N23" i="85"/>
  <c r="B24" i="85"/>
  <c r="C24" i="85"/>
  <c r="D24" i="85"/>
  <c r="E24" i="85"/>
  <c r="F24" i="85"/>
  <c r="G24" i="85"/>
  <c r="H24" i="85"/>
  <c r="I24" i="85"/>
  <c r="J24" i="85"/>
  <c r="K24" i="85"/>
  <c r="L24" i="85"/>
  <c r="M24" i="85"/>
  <c r="N24" i="85"/>
  <c r="B25" i="85"/>
  <c r="C25" i="85"/>
  <c r="D25" i="85"/>
  <c r="E25" i="85"/>
  <c r="F25" i="85"/>
  <c r="G25" i="85"/>
  <c r="H25" i="85"/>
  <c r="I25" i="85"/>
  <c r="J25" i="85"/>
  <c r="K25" i="85"/>
  <c r="L25" i="85"/>
  <c r="M25" i="85"/>
  <c r="N25" i="85"/>
  <c r="B26" i="85"/>
  <c r="C26" i="85"/>
  <c r="D26" i="85"/>
  <c r="E26" i="85"/>
  <c r="F26" i="85"/>
  <c r="G26" i="85"/>
  <c r="H26" i="85"/>
  <c r="I26" i="85"/>
  <c r="J26" i="85"/>
  <c r="K26" i="85"/>
  <c r="L26" i="85"/>
  <c r="M26" i="85"/>
  <c r="N26" i="85"/>
  <c r="B27" i="85"/>
  <c r="C27" i="85"/>
  <c r="D27" i="85"/>
  <c r="E27" i="85"/>
  <c r="F27" i="85"/>
  <c r="G27" i="85"/>
  <c r="H27" i="85"/>
  <c r="I27" i="85"/>
  <c r="J27" i="85"/>
  <c r="K27" i="85"/>
  <c r="L27" i="85"/>
  <c r="M27" i="85"/>
  <c r="N27" i="85"/>
  <c r="B28" i="85"/>
  <c r="C28" i="85"/>
  <c r="D28" i="85"/>
  <c r="E28" i="85"/>
  <c r="F28" i="85"/>
  <c r="G28" i="85"/>
  <c r="H28" i="85"/>
  <c r="I28" i="85"/>
  <c r="J28" i="85"/>
  <c r="K28" i="85"/>
  <c r="L28" i="85"/>
  <c r="M28" i="85"/>
  <c r="N28" i="85"/>
  <c r="B29" i="85"/>
  <c r="C29" i="85"/>
  <c r="D29" i="85"/>
  <c r="E29" i="85"/>
  <c r="F29" i="85"/>
  <c r="G29" i="85"/>
  <c r="H29" i="85"/>
  <c r="I29" i="85"/>
  <c r="J29" i="85"/>
  <c r="K29" i="85"/>
  <c r="L29" i="85"/>
  <c r="M29" i="85"/>
  <c r="N29" i="85"/>
  <c r="B30" i="85"/>
  <c r="C30" i="85"/>
  <c r="D30" i="85"/>
  <c r="E30" i="85"/>
  <c r="F30" i="85"/>
  <c r="G30" i="85"/>
  <c r="H30" i="85"/>
  <c r="I30" i="85"/>
  <c r="J30" i="85"/>
  <c r="K30" i="85"/>
  <c r="L30" i="85"/>
  <c r="M30" i="85"/>
  <c r="N30" i="85"/>
  <c r="B2" i="83"/>
  <c r="F17" i="83"/>
  <c r="K17" i="83"/>
  <c r="L17" i="83"/>
  <c r="M17" i="83"/>
  <c r="N17" i="83"/>
  <c r="B20" i="83"/>
  <c r="C20" i="83"/>
  <c r="F20" i="83"/>
  <c r="G20" i="83"/>
  <c r="H20" i="83"/>
  <c r="I20" i="83"/>
  <c r="J20" i="83"/>
  <c r="L20" i="83"/>
  <c r="M20" i="83"/>
  <c r="N20" i="83"/>
  <c r="B21" i="83"/>
  <c r="C21" i="83"/>
  <c r="D21" i="83"/>
  <c r="E21" i="83"/>
  <c r="F21" i="83"/>
  <c r="G21" i="83"/>
  <c r="H21" i="83"/>
  <c r="I21" i="83"/>
  <c r="J21" i="83"/>
  <c r="K21" i="83"/>
  <c r="L21" i="83"/>
  <c r="M21" i="83"/>
  <c r="N21" i="83"/>
  <c r="B22" i="83"/>
  <c r="C22" i="83"/>
  <c r="D22" i="83"/>
  <c r="E22" i="83"/>
  <c r="F22" i="83"/>
  <c r="G22" i="83"/>
  <c r="H22" i="83"/>
  <c r="I22" i="83"/>
  <c r="J22" i="83"/>
  <c r="K22" i="83"/>
  <c r="L22" i="83"/>
  <c r="M22" i="83"/>
  <c r="N22" i="83"/>
  <c r="B23" i="83"/>
  <c r="C23" i="83"/>
  <c r="D23" i="83"/>
  <c r="E23" i="83"/>
  <c r="F23" i="83"/>
  <c r="G23" i="83"/>
  <c r="H23" i="83"/>
  <c r="I23" i="83"/>
  <c r="J23" i="83"/>
  <c r="K23" i="83"/>
  <c r="L23" i="83"/>
  <c r="M23" i="83"/>
  <c r="N23" i="83"/>
  <c r="B24" i="83"/>
  <c r="C24" i="83"/>
  <c r="D24" i="83"/>
  <c r="E24" i="83"/>
  <c r="F24" i="83"/>
  <c r="G24" i="83"/>
  <c r="H24" i="83"/>
  <c r="I24" i="83"/>
  <c r="J24" i="83"/>
  <c r="K24" i="83"/>
  <c r="L24" i="83"/>
  <c r="M24" i="83"/>
  <c r="N24" i="83"/>
  <c r="B25" i="83"/>
  <c r="C25" i="83"/>
  <c r="D25" i="83"/>
  <c r="E25" i="83"/>
  <c r="F25" i="83"/>
  <c r="G25" i="83"/>
  <c r="H25" i="83"/>
  <c r="I25" i="83"/>
  <c r="J25" i="83"/>
  <c r="K25" i="83"/>
  <c r="L25" i="83"/>
  <c r="M25" i="83"/>
  <c r="N25" i="83"/>
  <c r="B26" i="83"/>
  <c r="C26" i="83"/>
  <c r="D26" i="83"/>
  <c r="E26" i="83"/>
  <c r="F26" i="83"/>
  <c r="G26" i="83"/>
  <c r="H26" i="83"/>
  <c r="I26" i="83"/>
  <c r="J26" i="83"/>
  <c r="K26" i="83"/>
  <c r="L26" i="83"/>
  <c r="M26" i="83"/>
  <c r="N26" i="83"/>
  <c r="B27" i="83"/>
  <c r="C27" i="83"/>
  <c r="D27" i="83"/>
  <c r="E27" i="83"/>
  <c r="F27" i="83"/>
  <c r="G27" i="83"/>
  <c r="H27" i="83"/>
  <c r="I27" i="83"/>
  <c r="J27" i="83"/>
  <c r="K27" i="83"/>
  <c r="L27" i="83"/>
  <c r="M27" i="83"/>
  <c r="N27" i="83"/>
  <c r="B28" i="83"/>
  <c r="C28" i="83"/>
  <c r="D28" i="83"/>
  <c r="E28" i="83"/>
  <c r="F28" i="83"/>
  <c r="G28" i="83"/>
  <c r="H28" i="83"/>
  <c r="I28" i="83"/>
  <c r="J28" i="83"/>
  <c r="K28" i="83"/>
  <c r="L28" i="83"/>
  <c r="M28" i="83"/>
  <c r="N28" i="83"/>
  <c r="B29" i="83"/>
  <c r="C29" i="83"/>
  <c r="D29" i="83"/>
  <c r="E29" i="83"/>
  <c r="F29" i="83"/>
  <c r="G29" i="83"/>
  <c r="H29" i="83"/>
  <c r="I29" i="83"/>
  <c r="J29" i="83"/>
  <c r="K29" i="83"/>
  <c r="L29" i="83"/>
  <c r="M29" i="83"/>
  <c r="N29" i="83"/>
  <c r="B30" i="83"/>
  <c r="C30" i="83"/>
  <c r="D30" i="83"/>
  <c r="E30" i="83"/>
  <c r="F30" i="83"/>
  <c r="G30" i="83"/>
  <c r="H30" i="83"/>
  <c r="I30" i="83"/>
  <c r="J30" i="83"/>
  <c r="K30" i="83"/>
  <c r="L30" i="83"/>
  <c r="M30" i="83"/>
  <c r="N30" i="83"/>
  <c r="B2" i="82"/>
  <c r="F17" i="82"/>
  <c r="K17" i="82"/>
  <c r="L17" i="82"/>
  <c r="M17" i="82"/>
  <c r="N17" i="82"/>
  <c r="B20" i="82"/>
  <c r="C20" i="82"/>
  <c r="F20" i="82"/>
  <c r="G20" i="82"/>
  <c r="H20" i="82"/>
  <c r="I20" i="82"/>
  <c r="J20" i="82"/>
  <c r="L20" i="82"/>
  <c r="M20" i="82"/>
  <c r="N20" i="82"/>
  <c r="B21" i="82"/>
  <c r="C21" i="82"/>
  <c r="D21" i="82"/>
  <c r="E21" i="82"/>
  <c r="F21" i="82"/>
  <c r="G21" i="82"/>
  <c r="H21" i="82"/>
  <c r="I21" i="82"/>
  <c r="J21" i="82"/>
  <c r="K21" i="82"/>
  <c r="L21" i="82"/>
  <c r="M21" i="82"/>
  <c r="N21" i="82"/>
  <c r="B22" i="82"/>
  <c r="C22" i="82"/>
  <c r="D22" i="82"/>
  <c r="E22" i="82"/>
  <c r="F22" i="82"/>
  <c r="G22" i="82"/>
  <c r="H22" i="82"/>
  <c r="I22" i="82"/>
  <c r="J22" i="82"/>
  <c r="K22" i="82"/>
  <c r="L22" i="82"/>
  <c r="M22" i="82"/>
  <c r="N22" i="82"/>
  <c r="B23" i="82"/>
  <c r="C23" i="82"/>
  <c r="D23" i="82"/>
  <c r="E23" i="82"/>
  <c r="F23" i="82"/>
  <c r="G23" i="82"/>
  <c r="H23" i="82"/>
  <c r="I23" i="82"/>
  <c r="J23" i="82"/>
  <c r="K23" i="82"/>
  <c r="L23" i="82"/>
  <c r="M23" i="82"/>
  <c r="N23" i="82"/>
  <c r="B24" i="82"/>
  <c r="C24" i="82"/>
  <c r="D24" i="82"/>
  <c r="E24" i="82"/>
  <c r="F24" i="82"/>
  <c r="G24" i="82"/>
  <c r="H24" i="82"/>
  <c r="I24" i="82"/>
  <c r="J24" i="82"/>
  <c r="K24" i="82"/>
  <c r="L24" i="82"/>
  <c r="M24" i="82"/>
  <c r="N24" i="82"/>
  <c r="B25" i="82"/>
  <c r="C25" i="82"/>
  <c r="D25" i="82"/>
  <c r="E25" i="82"/>
  <c r="F25" i="82"/>
  <c r="G25" i="82"/>
  <c r="H25" i="82"/>
  <c r="I25" i="82"/>
  <c r="J25" i="82"/>
  <c r="K25" i="82"/>
  <c r="L25" i="82"/>
  <c r="M25" i="82"/>
  <c r="N25" i="82"/>
  <c r="B26" i="82"/>
  <c r="C26" i="82"/>
  <c r="D26" i="82"/>
  <c r="E26" i="82"/>
  <c r="F26" i="82"/>
  <c r="G26" i="82"/>
  <c r="H26" i="82"/>
  <c r="I26" i="82"/>
  <c r="J26" i="82"/>
  <c r="K26" i="82"/>
  <c r="L26" i="82"/>
  <c r="M26" i="82"/>
  <c r="N26" i="82"/>
  <c r="B27" i="82"/>
  <c r="C27" i="82"/>
  <c r="D27" i="82"/>
  <c r="E27" i="82"/>
  <c r="F27" i="82"/>
  <c r="G27" i="82"/>
  <c r="H27" i="82"/>
  <c r="I27" i="82"/>
  <c r="J27" i="82"/>
  <c r="K27" i="82"/>
  <c r="L27" i="82"/>
  <c r="M27" i="82"/>
  <c r="N27" i="82"/>
  <c r="B28" i="82"/>
  <c r="C28" i="82"/>
  <c r="D28" i="82"/>
  <c r="E28" i="82"/>
  <c r="F28" i="82"/>
  <c r="G28" i="82"/>
  <c r="H28" i="82"/>
  <c r="I28" i="82"/>
  <c r="J28" i="82"/>
  <c r="K28" i="82"/>
  <c r="L28" i="82"/>
  <c r="M28" i="82"/>
  <c r="N28" i="82"/>
  <c r="B29" i="82"/>
  <c r="C29" i="82"/>
  <c r="D29" i="82"/>
  <c r="E29" i="82"/>
  <c r="F29" i="82"/>
  <c r="G29" i="82"/>
  <c r="H29" i="82"/>
  <c r="I29" i="82"/>
  <c r="J29" i="82"/>
  <c r="K29" i="82"/>
  <c r="L29" i="82"/>
  <c r="M29" i="82"/>
  <c r="N29" i="82"/>
  <c r="B30" i="82"/>
  <c r="C30" i="82"/>
  <c r="D30" i="82"/>
  <c r="E30" i="82"/>
  <c r="F30" i="82"/>
  <c r="G30" i="82"/>
  <c r="H30" i="82"/>
  <c r="I30" i="82"/>
  <c r="J30" i="82"/>
  <c r="K30" i="82"/>
  <c r="L30" i="82"/>
  <c r="M30" i="82"/>
  <c r="N30" i="82"/>
  <c r="B2" i="81"/>
  <c r="F17" i="81"/>
  <c r="K17" i="81"/>
  <c r="L17" i="81"/>
  <c r="M17" i="81"/>
  <c r="N17" i="81"/>
  <c r="B20" i="81"/>
  <c r="C20" i="81"/>
  <c r="F20" i="81"/>
  <c r="G20" i="81"/>
  <c r="H20" i="81"/>
  <c r="I20" i="81"/>
  <c r="J20" i="81"/>
  <c r="L20" i="81"/>
  <c r="M20" i="81"/>
  <c r="N20" i="81"/>
  <c r="B21" i="81"/>
  <c r="C21" i="81"/>
  <c r="D21" i="81"/>
  <c r="E21" i="81"/>
  <c r="F21" i="81"/>
  <c r="G21" i="81"/>
  <c r="H21" i="81"/>
  <c r="I21" i="81"/>
  <c r="J21" i="81"/>
  <c r="K21" i="81"/>
  <c r="L21" i="81"/>
  <c r="M21" i="81"/>
  <c r="N21" i="81"/>
  <c r="B22" i="81"/>
  <c r="C22" i="81"/>
  <c r="D22" i="81"/>
  <c r="E22" i="81"/>
  <c r="F22" i="81"/>
  <c r="G22" i="81"/>
  <c r="H22" i="81"/>
  <c r="I22" i="81"/>
  <c r="J22" i="81"/>
  <c r="K22" i="81"/>
  <c r="L22" i="81"/>
  <c r="M22" i="81"/>
  <c r="N22" i="81"/>
  <c r="B23" i="81"/>
  <c r="C23" i="81"/>
  <c r="D23" i="81"/>
  <c r="E23" i="81"/>
  <c r="F23" i="81"/>
  <c r="G23" i="81"/>
  <c r="H23" i="81"/>
  <c r="I23" i="81"/>
  <c r="J23" i="81"/>
  <c r="K23" i="81"/>
  <c r="L23" i="81"/>
  <c r="M23" i="81"/>
  <c r="N23" i="81"/>
  <c r="B24" i="81"/>
  <c r="C24" i="81"/>
  <c r="D24" i="81"/>
  <c r="E24" i="81"/>
  <c r="F24" i="81"/>
  <c r="G24" i="81"/>
  <c r="H24" i="81"/>
  <c r="I24" i="81"/>
  <c r="J24" i="81"/>
  <c r="K24" i="81"/>
  <c r="L24" i="81"/>
  <c r="M24" i="81"/>
  <c r="N24" i="81"/>
  <c r="B25" i="81"/>
  <c r="C25" i="81"/>
  <c r="D25" i="81"/>
  <c r="E25" i="81"/>
  <c r="F25" i="81"/>
  <c r="G25" i="81"/>
  <c r="H25" i="81"/>
  <c r="I25" i="81"/>
  <c r="J25" i="81"/>
  <c r="K25" i="81"/>
  <c r="L25" i="81"/>
  <c r="M25" i="81"/>
  <c r="N25" i="81"/>
  <c r="B26" i="81"/>
  <c r="C26" i="81"/>
  <c r="D26" i="81"/>
  <c r="E26" i="81"/>
  <c r="F26" i="81"/>
  <c r="G26" i="81"/>
  <c r="H26" i="81"/>
  <c r="I26" i="81"/>
  <c r="J26" i="81"/>
  <c r="K26" i="81"/>
  <c r="L26" i="81"/>
  <c r="M26" i="81"/>
  <c r="N26" i="81"/>
  <c r="B27" i="81"/>
  <c r="C27" i="81"/>
  <c r="D27" i="81"/>
  <c r="E27" i="81"/>
  <c r="F27" i="81"/>
  <c r="G27" i="81"/>
  <c r="H27" i="81"/>
  <c r="I27" i="81"/>
  <c r="J27" i="81"/>
  <c r="K27" i="81"/>
  <c r="L27" i="81"/>
  <c r="M27" i="81"/>
  <c r="N27" i="81"/>
  <c r="B28" i="81"/>
  <c r="C28" i="81"/>
  <c r="D28" i="81"/>
  <c r="E28" i="81"/>
  <c r="F28" i="81"/>
  <c r="G28" i="81"/>
  <c r="H28" i="81"/>
  <c r="I28" i="81"/>
  <c r="J28" i="81"/>
  <c r="K28" i="81"/>
  <c r="L28" i="81"/>
  <c r="M28" i="81"/>
  <c r="N28" i="81"/>
  <c r="B29" i="81"/>
  <c r="C29" i="81"/>
  <c r="D29" i="81"/>
  <c r="E29" i="81"/>
  <c r="F29" i="81"/>
  <c r="G29" i="81"/>
  <c r="H29" i="81"/>
  <c r="I29" i="81"/>
  <c r="J29" i="81"/>
  <c r="K29" i="81"/>
  <c r="L29" i="81"/>
  <c r="M29" i="81"/>
  <c r="N29" i="81"/>
  <c r="B30" i="81"/>
  <c r="C30" i="81"/>
  <c r="D30" i="81"/>
  <c r="E30" i="81"/>
  <c r="F30" i="81"/>
  <c r="G30" i="81"/>
  <c r="H30" i="81"/>
  <c r="I30" i="81"/>
  <c r="J30" i="81"/>
  <c r="K30" i="81"/>
  <c r="L30" i="81"/>
  <c r="M30" i="81"/>
  <c r="N30" i="81"/>
  <c r="B2" i="80"/>
  <c r="F17" i="80"/>
  <c r="K17" i="80"/>
  <c r="L17" i="80"/>
  <c r="M17" i="80"/>
  <c r="N17" i="80"/>
  <c r="B20" i="80"/>
  <c r="C20" i="80"/>
  <c r="F20" i="80"/>
  <c r="G20" i="80"/>
  <c r="H20" i="80"/>
  <c r="I20" i="80"/>
  <c r="J20" i="80"/>
  <c r="L20" i="80"/>
  <c r="M20" i="80"/>
  <c r="N20" i="80"/>
  <c r="B21" i="80"/>
  <c r="C21" i="80"/>
  <c r="D21" i="80"/>
  <c r="E21" i="80"/>
  <c r="F21" i="80"/>
  <c r="G21" i="80"/>
  <c r="H21" i="80"/>
  <c r="I21" i="80"/>
  <c r="J21" i="80"/>
  <c r="K21" i="80"/>
  <c r="L21" i="80"/>
  <c r="M21" i="80"/>
  <c r="N21" i="80"/>
  <c r="B22" i="80"/>
  <c r="C22" i="80"/>
  <c r="D22" i="80"/>
  <c r="E22" i="80"/>
  <c r="F22" i="80"/>
  <c r="G22" i="80"/>
  <c r="H22" i="80"/>
  <c r="I22" i="80"/>
  <c r="J22" i="80"/>
  <c r="K22" i="80"/>
  <c r="L22" i="80"/>
  <c r="M22" i="80"/>
  <c r="N22" i="80"/>
  <c r="B23" i="80"/>
  <c r="C23" i="80"/>
  <c r="D23" i="80"/>
  <c r="E23" i="80"/>
  <c r="F23" i="80"/>
  <c r="G23" i="80"/>
  <c r="H23" i="80"/>
  <c r="I23" i="80"/>
  <c r="J23" i="80"/>
  <c r="K23" i="80"/>
  <c r="L23" i="80"/>
  <c r="M23" i="80"/>
  <c r="N23" i="80"/>
  <c r="B24" i="80"/>
  <c r="C24" i="80"/>
  <c r="D24" i="80"/>
  <c r="E24" i="80"/>
  <c r="F24" i="80"/>
  <c r="G24" i="80"/>
  <c r="H24" i="80"/>
  <c r="I24" i="80"/>
  <c r="J24" i="80"/>
  <c r="K24" i="80"/>
  <c r="L24" i="80"/>
  <c r="M24" i="80"/>
  <c r="N24" i="80"/>
  <c r="B25" i="80"/>
  <c r="C25" i="80"/>
  <c r="D25" i="80"/>
  <c r="E25" i="80"/>
  <c r="F25" i="80"/>
  <c r="G25" i="80"/>
  <c r="H25" i="80"/>
  <c r="I25" i="80"/>
  <c r="J25" i="80"/>
  <c r="K25" i="80"/>
  <c r="L25" i="80"/>
  <c r="M25" i="80"/>
  <c r="N25" i="80"/>
  <c r="B26" i="80"/>
  <c r="C26" i="80"/>
  <c r="D26" i="80"/>
  <c r="E26" i="80"/>
  <c r="F26" i="80"/>
  <c r="G26" i="80"/>
  <c r="H26" i="80"/>
  <c r="I26" i="80"/>
  <c r="J26" i="80"/>
  <c r="K26" i="80"/>
  <c r="L26" i="80"/>
  <c r="M26" i="80"/>
  <c r="N26" i="80"/>
  <c r="B27" i="80"/>
  <c r="C27" i="80"/>
  <c r="D27" i="80"/>
  <c r="E27" i="80"/>
  <c r="F27" i="80"/>
  <c r="G27" i="80"/>
  <c r="H27" i="80"/>
  <c r="I27" i="80"/>
  <c r="J27" i="80"/>
  <c r="K27" i="80"/>
  <c r="L27" i="80"/>
  <c r="M27" i="80"/>
  <c r="N27" i="80"/>
  <c r="B28" i="80"/>
  <c r="C28" i="80"/>
  <c r="D28" i="80"/>
  <c r="E28" i="80"/>
  <c r="F28" i="80"/>
  <c r="G28" i="80"/>
  <c r="H28" i="80"/>
  <c r="I28" i="80"/>
  <c r="J28" i="80"/>
  <c r="K28" i="80"/>
  <c r="L28" i="80"/>
  <c r="M28" i="80"/>
  <c r="N28" i="80"/>
  <c r="B29" i="80"/>
  <c r="C29" i="80"/>
  <c r="D29" i="80"/>
  <c r="E29" i="80"/>
  <c r="F29" i="80"/>
  <c r="G29" i="80"/>
  <c r="H29" i="80"/>
  <c r="I29" i="80"/>
  <c r="J29" i="80"/>
  <c r="K29" i="80"/>
  <c r="L29" i="80"/>
  <c r="M29" i="80"/>
  <c r="N29" i="80"/>
  <c r="B30" i="80"/>
  <c r="C30" i="80"/>
  <c r="D30" i="80"/>
  <c r="E30" i="80"/>
  <c r="F30" i="80"/>
  <c r="G30" i="80"/>
  <c r="H30" i="80"/>
  <c r="I30" i="80"/>
  <c r="J30" i="80"/>
  <c r="K30" i="80"/>
  <c r="L30" i="80"/>
  <c r="M30" i="80"/>
  <c r="N30" i="80"/>
  <c r="B2" i="79"/>
  <c r="F17" i="79"/>
  <c r="K17" i="79"/>
  <c r="L17" i="79"/>
  <c r="M17" i="79"/>
  <c r="N17" i="79"/>
  <c r="B20" i="79"/>
  <c r="C20" i="79"/>
  <c r="F20" i="79"/>
  <c r="G20" i="79"/>
  <c r="H20" i="79"/>
  <c r="I20" i="79"/>
  <c r="J20" i="79"/>
  <c r="L20" i="79"/>
  <c r="M20" i="79"/>
  <c r="N20" i="79"/>
  <c r="B21" i="79"/>
  <c r="C21" i="79"/>
  <c r="D21" i="79"/>
  <c r="E21" i="79"/>
  <c r="F21" i="79"/>
  <c r="G21" i="79"/>
  <c r="H21" i="79"/>
  <c r="I21" i="79"/>
  <c r="J21" i="79"/>
  <c r="K21" i="79"/>
  <c r="L21" i="79"/>
  <c r="M21" i="79"/>
  <c r="N21" i="79"/>
  <c r="B22" i="79"/>
  <c r="C22" i="79"/>
  <c r="D22" i="79"/>
  <c r="E22" i="79"/>
  <c r="F22" i="79"/>
  <c r="G22" i="79"/>
  <c r="H22" i="79"/>
  <c r="I22" i="79"/>
  <c r="J22" i="79"/>
  <c r="K22" i="79"/>
  <c r="L22" i="79"/>
  <c r="M22" i="79"/>
  <c r="N22" i="79"/>
  <c r="B23" i="79"/>
  <c r="C23" i="79"/>
  <c r="D23" i="79"/>
  <c r="E23" i="79"/>
  <c r="F23" i="79"/>
  <c r="G23" i="79"/>
  <c r="H23" i="79"/>
  <c r="I23" i="79"/>
  <c r="J23" i="79"/>
  <c r="K23" i="79"/>
  <c r="L23" i="79"/>
  <c r="M23" i="79"/>
  <c r="N23" i="79"/>
  <c r="B24" i="79"/>
  <c r="C24" i="79"/>
  <c r="D24" i="79"/>
  <c r="E24" i="79"/>
  <c r="F24" i="79"/>
  <c r="G24" i="79"/>
  <c r="H24" i="79"/>
  <c r="I24" i="79"/>
  <c r="J24" i="79"/>
  <c r="K24" i="79"/>
  <c r="L24" i="79"/>
  <c r="M24" i="79"/>
  <c r="N24" i="79"/>
  <c r="B25" i="79"/>
  <c r="C25" i="79"/>
  <c r="D25" i="79"/>
  <c r="E25" i="79"/>
  <c r="F25" i="79"/>
  <c r="G25" i="79"/>
  <c r="H25" i="79"/>
  <c r="I25" i="79"/>
  <c r="J25" i="79"/>
  <c r="K25" i="79"/>
  <c r="L25" i="79"/>
  <c r="M25" i="79"/>
  <c r="N25" i="79"/>
  <c r="B26" i="79"/>
  <c r="C26" i="79"/>
  <c r="D26" i="79"/>
  <c r="E26" i="79"/>
  <c r="F26" i="79"/>
  <c r="G26" i="79"/>
  <c r="H26" i="79"/>
  <c r="I26" i="79"/>
  <c r="J26" i="79"/>
  <c r="K26" i="79"/>
  <c r="L26" i="79"/>
  <c r="M26" i="79"/>
  <c r="N26" i="79"/>
  <c r="B27" i="79"/>
  <c r="C27" i="79"/>
  <c r="D27" i="79"/>
  <c r="E27" i="79"/>
  <c r="F27" i="79"/>
  <c r="G27" i="79"/>
  <c r="H27" i="79"/>
  <c r="I27" i="79"/>
  <c r="J27" i="79"/>
  <c r="K27" i="79"/>
  <c r="L27" i="79"/>
  <c r="M27" i="79"/>
  <c r="N27" i="79"/>
  <c r="B28" i="79"/>
  <c r="C28" i="79"/>
  <c r="D28" i="79"/>
  <c r="E28" i="79"/>
  <c r="F28" i="79"/>
  <c r="G28" i="79"/>
  <c r="H28" i="79"/>
  <c r="I28" i="79"/>
  <c r="J28" i="79"/>
  <c r="K28" i="79"/>
  <c r="L28" i="79"/>
  <c r="M28" i="79"/>
  <c r="N28" i="79"/>
  <c r="B29" i="79"/>
  <c r="C29" i="79"/>
  <c r="D29" i="79"/>
  <c r="E29" i="79"/>
  <c r="F29" i="79"/>
  <c r="G29" i="79"/>
  <c r="H29" i="79"/>
  <c r="I29" i="79"/>
  <c r="J29" i="79"/>
  <c r="K29" i="79"/>
  <c r="L29" i="79"/>
  <c r="M29" i="79"/>
  <c r="N29" i="79"/>
  <c r="B30" i="79"/>
  <c r="C30" i="79"/>
  <c r="D30" i="79"/>
  <c r="E30" i="79"/>
  <c r="F30" i="79"/>
  <c r="G30" i="79"/>
  <c r="H30" i="79"/>
  <c r="I30" i="79"/>
  <c r="J30" i="79"/>
  <c r="K30" i="79"/>
  <c r="L30" i="79"/>
  <c r="M30" i="79"/>
  <c r="N30" i="79"/>
  <c r="B2" i="77"/>
  <c r="F17" i="77"/>
  <c r="K17" i="77"/>
  <c r="L17" i="77"/>
  <c r="M17" i="77"/>
  <c r="N17" i="77"/>
  <c r="B20" i="77"/>
  <c r="C20" i="77"/>
  <c r="F20" i="77"/>
  <c r="G20" i="77"/>
  <c r="H20" i="77"/>
  <c r="I20" i="77"/>
  <c r="J20" i="77"/>
  <c r="L20" i="77"/>
  <c r="M20" i="77"/>
  <c r="N20" i="77"/>
  <c r="B21" i="77"/>
  <c r="C21" i="77"/>
  <c r="D21" i="77"/>
  <c r="E21" i="77"/>
  <c r="F21" i="77"/>
  <c r="G21" i="77"/>
  <c r="H21" i="77"/>
  <c r="I21" i="77"/>
  <c r="J21" i="77"/>
  <c r="K21" i="77"/>
  <c r="L21" i="77"/>
  <c r="M21" i="77"/>
  <c r="N21" i="77"/>
  <c r="B22" i="77"/>
  <c r="C22" i="77"/>
  <c r="D22" i="77"/>
  <c r="E22" i="77"/>
  <c r="F22" i="77"/>
  <c r="G22" i="77"/>
  <c r="H22" i="77"/>
  <c r="I22" i="77"/>
  <c r="J22" i="77"/>
  <c r="K22" i="77"/>
  <c r="L22" i="77"/>
  <c r="M22" i="77"/>
  <c r="N22" i="77"/>
  <c r="B23" i="77"/>
  <c r="C23" i="77"/>
  <c r="D23" i="77"/>
  <c r="E23" i="77"/>
  <c r="F23" i="77"/>
  <c r="G23" i="77"/>
  <c r="H23" i="77"/>
  <c r="I23" i="77"/>
  <c r="J23" i="77"/>
  <c r="K23" i="77"/>
  <c r="L23" i="77"/>
  <c r="M23" i="77"/>
  <c r="N23" i="77"/>
  <c r="B24" i="77"/>
  <c r="C24" i="77"/>
  <c r="D24" i="77"/>
  <c r="E24" i="77"/>
  <c r="F24" i="77"/>
  <c r="G24" i="77"/>
  <c r="H24" i="77"/>
  <c r="I24" i="77"/>
  <c r="J24" i="77"/>
  <c r="K24" i="77"/>
  <c r="L24" i="77"/>
  <c r="M24" i="77"/>
  <c r="N24" i="77"/>
  <c r="B25" i="77"/>
  <c r="C25" i="77"/>
  <c r="D25" i="77"/>
  <c r="E25" i="77"/>
  <c r="F25" i="77"/>
  <c r="G25" i="77"/>
  <c r="H25" i="77"/>
  <c r="I25" i="77"/>
  <c r="J25" i="77"/>
  <c r="K25" i="77"/>
  <c r="L25" i="77"/>
  <c r="M25" i="77"/>
  <c r="N25" i="77"/>
  <c r="B26" i="77"/>
  <c r="C26" i="77"/>
  <c r="D26" i="77"/>
  <c r="E26" i="77"/>
  <c r="F26" i="77"/>
  <c r="G26" i="77"/>
  <c r="H26" i="77"/>
  <c r="I26" i="77"/>
  <c r="J26" i="77"/>
  <c r="K26" i="77"/>
  <c r="L26" i="77"/>
  <c r="M26" i="77"/>
  <c r="N26" i="77"/>
  <c r="B27" i="77"/>
  <c r="C27" i="77"/>
  <c r="D27" i="77"/>
  <c r="E27" i="77"/>
  <c r="F27" i="77"/>
  <c r="G27" i="77"/>
  <c r="H27" i="77"/>
  <c r="I27" i="77"/>
  <c r="J27" i="77"/>
  <c r="K27" i="77"/>
  <c r="L27" i="77"/>
  <c r="M27" i="77"/>
  <c r="N27" i="77"/>
  <c r="B28" i="77"/>
  <c r="C28" i="77"/>
  <c r="D28" i="77"/>
  <c r="E28" i="77"/>
  <c r="F28" i="77"/>
  <c r="G28" i="77"/>
  <c r="H28" i="77"/>
  <c r="I28" i="77"/>
  <c r="J28" i="77"/>
  <c r="K28" i="77"/>
  <c r="L28" i="77"/>
  <c r="M28" i="77"/>
  <c r="N28" i="77"/>
  <c r="B29" i="77"/>
  <c r="C29" i="77"/>
  <c r="D29" i="77"/>
  <c r="E29" i="77"/>
  <c r="F29" i="77"/>
  <c r="G29" i="77"/>
  <c r="H29" i="77"/>
  <c r="I29" i="77"/>
  <c r="J29" i="77"/>
  <c r="K29" i="77"/>
  <c r="L29" i="77"/>
  <c r="M29" i="77"/>
  <c r="N29" i="77"/>
  <c r="B30" i="77"/>
  <c r="C30" i="77"/>
  <c r="D30" i="77"/>
  <c r="E30" i="77"/>
  <c r="F30" i="77"/>
  <c r="G30" i="77"/>
  <c r="H30" i="77"/>
  <c r="I30" i="77"/>
  <c r="J30" i="77"/>
  <c r="K30" i="77"/>
  <c r="L30" i="77"/>
  <c r="M30" i="77"/>
  <c r="N30" i="77"/>
  <c r="B2" i="76"/>
  <c r="F17" i="76"/>
  <c r="K17" i="76"/>
  <c r="L17" i="76"/>
  <c r="M17" i="76"/>
  <c r="N17" i="76"/>
  <c r="B20" i="76"/>
  <c r="C20" i="76"/>
  <c r="F20" i="76"/>
  <c r="G20" i="76"/>
  <c r="H20" i="76"/>
  <c r="I20" i="76"/>
  <c r="J20" i="76"/>
  <c r="L20" i="76"/>
  <c r="M20" i="76"/>
  <c r="N20" i="76"/>
  <c r="B21" i="76"/>
  <c r="C21" i="76"/>
  <c r="D21" i="76"/>
  <c r="E21" i="76"/>
  <c r="F21" i="76"/>
  <c r="G21" i="76"/>
  <c r="H21" i="76"/>
  <c r="I21" i="76"/>
  <c r="J21" i="76"/>
  <c r="K21" i="76"/>
  <c r="L21" i="76"/>
  <c r="M21" i="76"/>
  <c r="N21" i="76"/>
  <c r="B22" i="76"/>
  <c r="C22" i="76"/>
  <c r="D22" i="76"/>
  <c r="E22" i="76"/>
  <c r="F22" i="76"/>
  <c r="G22" i="76"/>
  <c r="H22" i="76"/>
  <c r="I22" i="76"/>
  <c r="J22" i="76"/>
  <c r="K22" i="76"/>
  <c r="L22" i="76"/>
  <c r="M22" i="76"/>
  <c r="N22" i="76"/>
  <c r="B23" i="76"/>
  <c r="C23" i="76"/>
  <c r="D23" i="76"/>
  <c r="E23" i="76"/>
  <c r="F23" i="76"/>
  <c r="G23" i="76"/>
  <c r="H23" i="76"/>
  <c r="I23" i="76"/>
  <c r="J23" i="76"/>
  <c r="K23" i="76"/>
  <c r="L23" i="76"/>
  <c r="M23" i="76"/>
  <c r="N23" i="76"/>
  <c r="B24" i="76"/>
  <c r="C24" i="76"/>
  <c r="D24" i="76"/>
  <c r="E24" i="76"/>
  <c r="F24" i="76"/>
  <c r="G24" i="76"/>
  <c r="H24" i="76"/>
  <c r="I24" i="76"/>
  <c r="J24" i="76"/>
  <c r="K24" i="76"/>
  <c r="L24" i="76"/>
  <c r="M24" i="76"/>
  <c r="N24" i="76"/>
  <c r="B25" i="76"/>
  <c r="C25" i="76"/>
  <c r="D25" i="76"/>
  <c r="E25" i="76"/>
  <c r="F25" i="76"/>
  <c r="G25" i="76"/>
  <c r="H25" i="76"/>
  <c r="I25" i="76"/>
  <c r="J25" i="76"/>
  <c r="K25" i="76"/>
  <c r="L25" i="76"/>
  <c r="M25" i="76"/>
  <c r="N25" i="76"/>
  <c r="B26" i="76"/>
  <c r="C26" i="76"/>
  <c r="D26" i="76"/>
  <c r="E26" i="76"/>
  <c r="F26" i="76"/>
  <c r="G26" i="76"/>
  <c r="H26" i="76"/>
  <c r="I26" i="76"/>
  <c r="J26" i="76"/>
  <c r="K26" i="76"/>
  <c r="L26" i="76"/>
  <c r="M26" i="76"/>
  <c r="N26" i="76"/>
  <c r="B27" i="76"/>
  <c r="C27" i="76"/>
  <c r="D27" i="76"/>
  <c r="E27" i="76"/>
  <c r="F27" i="76"/>
  <c r="G27" i="76"/>
  <c r="H27" i="76"/>
  <c r="I27" i="76"/>
  <c r="J27" i="76"/>
  <c r="K27" i="76"/>
  <c r="L27" i="76"/>
  <c r="M27" i="76"/>
  <c r="N27" i="76"/>
  <c r="B28" i="76"/>
  <c r="C28" i="76"/>
  <c r="D28" i="76"/>
  <c r="E28" i="76"/>
  <c r="F28" i="76"/>
  <c r="G28" i="76"/>
  <c r="H28" i="76"/>
  <c r="I28" i="76"/>
  <c r="J28" i="76"/>
  <c r="K28" i="76"/>
  <c r="L28" i="76"/>
  <c r="M28" i="76"/>
  <c r="N28" i="76"/>
  <c r="B29" i="76"/>
  <c r="C29" i="76"/>
  <c r="D29" i="76"/>
  <c r="E29" i="76"/>
  <c r="F29" i="76"/>
  <c r="G29" i="76"/>
  <c r="H29" i="76"/>
  <c r="I29" i="76"/>
  <c r="J29" i="76"/>
  <c r="K29" i="76"/>
  <c r="L29" i="76"/>
  <c r="M29" i="76"/>
  <c r="N29" i="76"/>
  <c r="B30" i="76"/>
  <c r="C30" i="76"/>
  <c r="D30" i="76"/>
  <c r="E30" i="76"/>
  <c r="F30" i="76"/>
  <c r="G30" i="76"/>
  <c r="H30" i="76"/>
  <c r="I30" i="76"/>
  <c r="J30" i="76"/>
  <c r="K30" i="76"/>
  <c r="L30" i="76"/>
  <c r="M30" i="76"/>
  <c r="N30" i="76"/>
  <c r="B2" i="74"/>
  <c r="F17" i="74"/>
  <c r="K17" i="74"/>
  <c r="L17" i="74"/>
  <c r="M17" i="74"/>
  <c r="N17" i="74"/>
  <c r="B20" i="74"/>
  <c r="C20" i="74"/>
  <c r="F20" i="74"/>
  <c r="G20" i="74"/>
  <c r="H20" i="74"/>
  <c r="I20" i="74"/>
  <c r="J20" i="74"/>
  <c r="L20" i="74"/>
  <c r="M20" i="74"/>
  <c r="N20" i="74"/>
  <c r="B21" i="74"/>
  <c r="C21" i="74"/>
  <c r="D21" i="74"/>
  <c r="E21" i="74"/>
  <c r="F21" i="74"/>
  <c r="G21" i="74"/>
  <c r="H21" i="74"/>
  <c r="I21" i="74"/>
  <c r="J21" i="74"/>
  <c r="K21" i="74"/>
  <c r="L21" i="74"/>
  <c r="M21" i="74"/>
  <c r="N21" i="74"/>
  <c r="B22" i="74"/>
  <c r="C22" i="74"/>
  <c r="D22" i="74"/>
  <c r="E22" i="74"/>
  <c r="F22" i="74"/>
  <c r="G22" i="74"/>
  <c r="H22" i="74"/>
  <c r="I22" i="74"/>
  <c r="J22" i="74"/>
  <c r="K22" i="74"/>
  <c r="L22" i="74"/>
  <c r="M22" i="74"/>
  <c r="N22" i="74"/>
  <c r="B23" i="74"/>
  <c r="C23" i="74"/>
  <c r="D23" i="74"/>
  <c r="E23" i="74"/>
  <c r="F23" i="74"/>
  <c r="G23" i="74"/>
  <c r="H23" i="74"/>
  <c r="I23" i="74"/>
  <c r="J23" i="74"/>
  <c r="K23" i="74"/>
  <c r="L23" i="74"/>
  <c r="M23" i="74"/>
  <c r="N23" i="74"/>
  <c r="B24" i="74"/>
  <c r="C24" i="74"/>
  <c r="D24" i="74"/>
  <c r="E24" i="74"/>
  <c r="F24" i="74"/>
  <c r="G24" i="74"/>
  <c r="H24" i="74"/>
  <c r="I24" i="74"/>
  <c r="J24" i="74"/>
  <c r="K24" i="74"/>
  <c r="L24" i="74"/>
  <c r="M24" i="74"/>
  <c r="N24" i="74"/>
  <c r="B25" i="74"/>
  <c r="C25" i="74"/>
  <c r="D25" i="74"/>
  <c r="E25" i="74"/>
  <c r="F25" i="74"/>
  <c r="G25" i="74"/>
  <c r="H25" i="74"/>
  <c r="I25" i="74"/>
  <c r="J25" i="74"/>
  <c r="K25" i="74"/>
  <c r="L25" i="74"/>
  <c r="M25" i="74"/>
  <c r="N25" i="74"/>
  <c r="B26" i="74"/>
  <c r="C26" i="74"/>
  <c r="D26" i="74"/>
  <c r="E26" i="74"/>
  <c r="F26" i="74"/>
  <c r="G26" i="74"/>
  <c r="H26" i="74"/>
  <c r="I26" i="74"/>
  <c r="J26" i="74"/>
  <c r="K26" i="74"/>
  <c r="L26" i="74"/>
  <c r="M26" i="74"/>
  <c r="N26" i="74"/>
  <c r="B27" i="74"/>
  <c r="C27" i="74"/>
  <c r="D27" i="74"/>
  <c r="E27" i="74"/>
  <c r="F27" i="74"/>
  <c r="G27" i="74"/>
  <c r="H27" i="74"/>
  <c r="I27" i="74"/>
  <c r="J27" i="74"/>
  <c r="K27" i="74"/>
  <c r="L27" i="74"/>
  <c r="M27" i="74"/>
  <c r="N27" i="74"/>
  <c r="B28" i="74"/>
  <c r="C28" i="74"/>
  <c r="D28" i="74"/>
  <c r="E28" i="74"/>
  <c r="F28" i="74"/>
  <c r="G28" i="74"/>
  <c r="H28" i="74"/>
  <c r="I28" i="74"/>
  <c r="J28" i="74"/>
  <c r="K28" i="74"/>
  <c r="L28" i="74"/>
  <c r="M28" i="74"/>
  <c r="N28" i="74"/>
  <c r="B29" i="74"/>
  <c r="C29" i="74"/>
  <c r="D29" i="74"/>
  <c r="E29" i="74"/>
  <c r="F29" i="74"/>
  <c r="G29" i="74"/>
  <c r="H29" i="74"/>
  <c r="I29" i="74"/>
  <c r="J29" i="74"/>
  <c r="K29" i="74"/>
  <c r="L29" i="74"/>
  <c r="M29" i="74"/>
  <c r="N29" i="74"/>
  <c r="B30" i="74"/>
  <c r="C30" i="74"/>
  <c r="D30" i="74"/>
  <c r="E30" i="74"/>
  <c r="F30" i="74"/>
  <c r="G30" i="74"/>
  <c r="H30" i="74"/>
  <c r="I30" i="74"/>
  <c r="J30" i="74"/>
  <c r="K30" i="74"/>
  <c r="L30" i="74"/>
  <c r="M30" i="74"/>
  <c r="N30" i="74"/>
  <c r="B2" i="72"/>
  <c r="F17" i="72"/>
  <c r="K17" i="72"/>
  <c r="L17" i="72"/>
  <c r="M17" i="72"/>
  <c r="N17" i="72"/>
  <c r="B20" i="72"/>
  <c r="C20" i="72"/>
  <c r="F20" i="72"/>
  <c r="G20" i="72"/>
  <c r="H20" i="72"/>
  <c r="I20" i="72"/>
  <c r="J20" i="72"/>
  <c r="L20" i="72"/>
  <c r="M20" i="72"/>
  <c r="N20" i="72"/>
  <c r="B21" i="72"/>
  <c r="C21" i="72"/>
  <c r="D21" i="72"/>
  <c r="E21" i="72"/>
  <c r="F21" i="72"/>
  <c r="G21" i="72"/>
  <c r="H21" i="72"/>
  <c r="I21" i="72"/>
  <c r="J21" i="72"/>
  <c r="K21" i="72"/>
  <c r="L21" i="72"/>
  <c r="M21" i="72"/>
  <c r="N21" i="72"/>
  <c r="B22" i="72"/>
  <c r="C22" i="72"/>
  <c r="D22" i="72"/>
  <c r="E22" i="72"/>
  <c r="F22" i="72"/>
  <c r="G22" i="72"/>
  <c r="H22" i="72"/>
  <c r="I22" i="72"/>
  <c r="J22" i="72"/>
  <c r="K22" i="72"/>
  <c r="L22" i="72"/>
  <c r="M22" i="72"/>
  <c r="N22" i="72"/>
  <c r="B23" i="72"/>
  <c r="C23" i="72"/>
  <c r="D23" i="72"/>
  <c r="E23" i="72"/>
  <c r="F23" i="72"/>
  <c r="G23" i="72"/>
  <c r="H23" i="72"/>
  <c r="I23" i="72"/>
  <c r="J23" i="72"/>
  <c r="K23" i="72"/>
  <c r="L23" i="72"/>
  <c r="M23" i="72"/>
  <c r="N23" i="72"/>
  <c r="B24" i="72"/>
  <c r="C24" i="72"/>
  <c r="D24" i="72"/>
  <c r="E24" i="72"/>
  <c r="F24" i="72"/>
  <c r="G24" i="72"/>
  <c r="H24" i="72"/>
  <c r="I24" i="72"/>
  <c r="J24" i="72"/>
  <c r="K24" i="72"/>
  <c r="L24" i="72"/>
  <c r="M24" i="72"/>
  <c r="N24" i="72"/>
  <c r="B25" i="72"/>
  <c r="C25" i="72"/>
  <c r="D25" i="72"/>
  <c r="E25" i="72"/>
  <c r="F25" i="72"/>
  <c r="G25" i="72"/>
  <c r="H25" i="72"/>
  <c r="I25" i="72"/>
  <c r="J25" i="72"/>
  <c r="K25" i="72"/>
  <c r="L25" i="72"/>
  <c r="M25" i="72"/>
  <c r="N25" i="72"/>
  <c r="B26" i="72"/>
  <c r="C26" i="72"/>
  <c r="D26" i="72"/>
  <c r="E26" i="72"/>
  <c r="F26" i="72"/>
  <c r="G26" i="72"/>
  <c r="H26" i="72"/>
  <c r="I26" i="72"/>
  <c r="J26" i="72"/>
  <c r="K26" i="72"/>
  <c r="L26" i="72"/>
  <c r="M26" i="72"/>
  <c r="N26" i="72"/>
  <c r="B27" i="72"/>
  <c r="C27" i="72"/>
  <c r="D27" i="72"/>
  <c r="E27" i="72"/>
  <c r="F27" i="72"/>
  <c r="G27" i="72"/>
  <c r="H27" i="72"/>
  <c r="I27" i="72"/>
  <c r="J27" i="72"/>
  <c r="K27" i="72"/>
  <c r="L27" i="72"/>
  <c r="M27" i="72"/>
  <c r="N27" i="72"/>
  <c r="B28" i="72"/>
  <c r="C28" i="72"/>
  <c r="D28" i="72"/>
  <c r="E28" i="72"/>
  <c r="F28" i="72"/>
  <c r="G28" i="72"/>
  <c r="H28" i="72"/>
  <c r="I28" i="72"/>
  <c r="J28" i="72"/>
  <c r="K28" i="72"/>
  <c r="L28" i="72"/>
  <c r="M28" i="72"/>
  <c r="N28" i="72"/>
  <c r="B29" i="72"/>
  <c r="C29" i="72"/>
  <c r="D29" i="72"/>
  <c r="E29" i="72"/>
  <c r="F29" i="72"/>
  <c r="G29" i="72"/>
  <c r="H29" i="72"/>
  <c r="I29" i="72"/>
  <c r="J29" i="72"/>
  <c r="K29" i="72"/>
  <c r="L29" i="72"/>
  <c r="M29" i="72"/>
  <c r="N29" i="72"/>
  <c r="B30" i="72"/>
  <c r="C30" i="72"/>
  <c r="D30" i="72"/>
  <c r="E30" i="72"/>
  <c r="F30" i="72"/>
  <c r="G30" i="72"/>
  <c r="H30" i="72"/>
  <c r="I30" i="72"/>
  <c r="J30" i="72"/>
  <c r="K30" i="72"/>
  <c r="L30" i="72"/>
  <c r="M30" i="72"/>
  <c r="N30" i="72"/>
  <c r="J20" i="17"/>
  <c r="N21" i="17"/>
  <c r="N22" i="17"/>
  <c r="N23" i="17"/>
  <c r="N24" i="17"/>
  <c r="N25" i="17"/>
  <c r="N26" i="17"/>
  <c r="N27" i="17"/>
  <c r="N28" i="17"/>
  <c r="N29" i="17"/>
  <c r="N30" i="17"/>
  <c r="N20" i="17"/>
  <c r="M21" i="17"/>
  <c r="M22" i="17"/>
  <c r="M23" i="17"/>
  <c r="M24" i="17"/>
  <c r="M25" i="17"/>
  <c r="M26" i="17"/>
  <c r="M27" i="17"/>
  <c r="M28" i="17"/>
  <c r="M29" i="17"/>
  <c r="M30" i="17"/>
  <c r="M20" i="17"/>
  <c r="L22" i="17"/>
  <c r="L23" i="17"/>
  <c r="L24" i="17"/>
  <c r="L25" i="17"/>
  <c r="L26" i="17"/>
  <c r="L27" i="17"/>
  <c r="L28" i="17"/>
  <c r="L29" i="17"/>
  <c r="L30" i="17"/>
  <c r="L21" i="17"/>
  <c r="L20" i="17"/>
  <c r="K22" i="17"/>
  <c r="K23" i="17"/>
  <c r="K24" i="17"/>
  <c r="K25" i="17"/>
  <c r="K26" i="17"/>
  <c r="K27" i="17"/>
  <c r="K28" i="17"/>
  <c r="K29" i="17"/>
  <c r="K30" i="17"/>
  <c r="K21" i="17"/>
  <c r="J22" i="17"/>
  <c r="J23" i="17"/>
  <c r="J24" i="17"/>
  <c r="J25" i="17"/>
  <c r="J26" i="17"/>
  <c r="J27" i="17"/>
  <c r="J28" i="17"/>
  <c r="J29" i="17"/>
  <c r="J30" i="17"/>
  <c r="J21" i="17"/>
  <c r="I21" i="17"/>
  <c r="I22" i="17"/>
  <c r="I23" i="17"/>
  <c r="I24" i="17"/>
  <c r="I25" i="17"/>
  <c r="I26" i="17"/>
  <c r="I27" i="17"/>
  <c r="I28" i="17"/>
  <c r="I29" i="17"/>
  <c r="I30" i="17"/>
  <c r="H21" i="17"/>
  <c r="H22" i="17"/>
  <c r="H23" i="17"/>
  <c r="H24" i="17"/>
  <c r="H25" i="17"/>
  <c r="H26" i="17"/>
  <c r="H27" i="17"/>
  <c r="H28" i="17"/>
  <c r="H29" i="17"/>
  <c r="H30" i="17"/>
  <c r="G21" i="17"/>
  <c r="G22" i="17"/>
  <c r="G23" i="17"/>
  <c r="G24" i="17"/>
  <c r="G25" i="17"/>
  <c r="G26" i="17"/>
  <c r="G27" i="17"/>
  <c r="G28" i="17"/>
  <c r="G29" i="17"/>
  <c r="G30" i="17"/>
  <c r="I20" i="17"/>
  <c r="E23" i="17"/>
  <c r="E24" i="17"/>
  <c r="E25" i="17"/>
  <c r="E26" i="17"/>
  <c r="E27" i="17"/>
  <c r="E28" i="17"/>
  <c r="E29" i="17"/>
  <c r="E30" i="17"/>
  <c r="E22" i="17"/>
  <c r="E21" i="17"/>
  <c r="H20" i="17"/>
  <c r="G20" i="17"/>
  <c r="F21" i="17"/>
  <c r="F22" i="17"/>
  <c r="F23" i="17"/>
  <c r="F24" i="17"/>
  <c r="F25" i="17"/>
  <c r="F26" i="17"/>
  <c r="F27" i="17"/>
  <c r="F28" i="17"/>
  <c r="F29" i="17"/>
  <c r="F30" i="17"/>
  <c r="F20" i="17"/>
  <c r="D22" i="17"/>
  <c r="D23" i="17"/>
  <c r="D24" i="17"/>
  <c r="D25" i="17"/>
  <c r="D26" i="17"/>
  <c r="D27" i="17"/>
  <c r="D28" i="17"/>
  <c r="D29" i="17"/>
  <c r="D30" i="17"/>
  <c r="D21" i="17"/>
  <c r="B2" i="17"/>
  <c r="C30" i="17"/>
  <c r="C29" i="17"/>
  <c r="C28" i="17"/>
  <c r="C27" i="17"/>
  <c r="C26" i="17"/>
  <c r="C25" i="17"/>
  <c r="C24" i="17"/>
  <c r="C23" i="17"/>
  <c r="C22" i="17"/>
  <c r="C21" i="17"/>
  <c r="C20" i="17"/>
  <c r="B30" i="17"/>
  <c r="B29" i="17"/>
  <c r="B28" i="17"/>
  <c r="B27" i="17"/>
  <c r="B26" i="17"/>
  <c r="B25" i="17"/>
  <c r="B24" i="17"/>
  <c r="B23" i="17"/>
  <c r="B22" i="17"/>
  <c r="B21" i="17"/>
  <c r="B20" i="17"/>
  <c r="L17" i="17"/>
  <c r="M17" i="17"/>
  <c r="N17" i="17"/>
  <c r="K17" i="17"/>
  <c r="F17" i="17"/>
  <c r="J20" i="55"/>
  <c r="N21" i="55"/>
  <c r="N22" i="55"/>
  <c r="N23" i="55"/>
  <c r="N24" i="55"/>
  <c r="N25" i="55"/>
  <c r="N26" i="55"/>
  <c r="N27" i="55"/>
  <c r="N28" i="55"/>
  <c r="N29" i="55"/>
  <c r="N30" i="55"/>
  <c r="N20" i="55"/>
  <c r="M21" i="55"/>
  <c r="M22" i="55"/>
  <c r="M23" i="55"/>
  <c r="M24" i="55"/>
  <c r="M25" i="55"/>
  <c r="M26" i="55"/>
  <c r="M27" i="55"/>
  <c r="M28" i="55"/>
  <c r="M29" i="55"/>
  <c r="M30" i="55"/>
  <c r="M20" i="55"/>
  <c r="L22" i="55"/>
  <c r="L23" i="55"/>
  <c r="L24" i="55"/>
  <c r="L25" i="55"/>
  <c r="L26" i="55"/>
  <c r="L27" i="55"/>
  <c r="L28" i="55"/>
  <c r="L29" i="55"/>
  <c r="L30" i="55"/>
  <c r="L21" i="55"/>
  <c r="L20" i="55"/>
  <c r="K22" i="55"/>
  <c r="K23" i="55"/>
  <c r="K24" i="55"/>
  <c r="K25" i="55"/>
  <c r="K26" i="55"/>
  <c r="K27" i="55"/>
  <c r="K28" i="55"/>
  <c r="K29" i="55"/>
  <c r="K30" i="55"/>
  <c r="K21" i="55"/>
  <c r="J22" i="55"/>
  <c r="J23" i="55"/>
  <c r="J24" i="55"/>
  <c r="J25" i="55"/>
  <c r="J26" i="55"/>
  <c r="J27" i="55"/>
  <c r="J28" i="55"/>
  <c r="J29" i="55"/>
  <c r="J30" i="55"/>
  <c r="J21" i="55"/>
  <c r="I21" i="55"/>
  <c r="I22" i="55"/>
  <c r="I23" i="55"/>
  <c r="I24" i="55"/>
  <c r="I25" i="55"/>
  <c r="I26" i="55"/>
  <c r="I27" i="55"/>
  <c r="I28" i="55"/>
  <c r="I29" i="55"/>
  <c r="I30" i="55"/>
  <c r="H21" i="55"/>
  <c r="H22" i="55"/>
  <c r="H23" i="55"/>
  <c r="H24" i="55"/>
  <c r="H25" i="55"/>
  <c r="H26" i="55"/>
  <c r="H27" i="55"/>
  <c r="H28" i="55"/>
  <c r="H29" i="55"/>
  <c r="H30" i="55"/>
  <c r="G21" i="55"/>
  <c r="G22" i="55"/>
  <c r="G23" i="55"/>
  <c r="G24" i="55"/>
  <c r="G25" i="55"/>
  <c r="G26" i="55"/>
  <c r="G27" i="55"/>
  <c r="G28" i="55"/>
  <c r="G29" i="55"/>
  <c r="G30" i="55"/>
  <c r="I20" i="55"/>
  <c r="E23" i="55"/>
  <c r="E24" i="55"/>
  <c r="E25" i="55"/>
  <c r="E26" i="55"/>
  <c r="E27" i="55"/>
  <c r="E28" i="55"/>
  <c r="E29" i="55"/>
  <c r="E30" i="55"/>
  <c r="E22" i="55"/>
  <c r="E21" i="55"/>
  <c r="H20" i="55"/>
  <c r="G20" i="55"/>
  <c r="F21" i="55"/>
  <c r="F22" i="55"/>
  <c r="F23" i="55"/>
  <c r="F24" i="55"/>
  <c r="F25" i="55"/>
  <c r="F26" i="55"/>
  <c r="F27" i="55"/>
  <c r="F28" i="55"/>
  <c r="F29" i="55"/>
  <c r="F30" i="55"/>
  <c r="F20" i="55"/>
  <c r="D22" i="55"/>
  <c r="D23" i="55"/>
  <c r="D24" i="55"/>
  <c r="D25" i="55"/>
  <c r="D26" i="55"/>
  <c r="D27" i="55"/>
  <c r="D28" i="55"/>
  <c r="D29" i="55"/>
  <c r="D30" i="55"/>
  <c r="D21" i="55"/>
  <c r="C30" i="55"/>
  <c r="C29" i="55"/>
  <c r="C28" i="55"/>
  <c r="C27" i="55"/>
  <c r="C26" i="55"/>
  <c r="C25" i="55"/>
  <c r="C24" i="55"/>
  <c r="C23" i="55"/>
  <c r="C22" i="55"/>
  <c r="C21" i="55"/>
  <c r="C20" i="55"/>
  <c r="B30" i="55"/>
  <c r="B29" i="55"/>
  <c r="B28" i="55"/>
  <c r="B27" i="55"/>
  <c r="B26" i="55"/>
  <c r="B25" i="55"/>
  <c r="B24" i="55"/>
  <c r="B23" i="55"/>
  <c r="B22" i="55"/>
  <c r="B21" i="55"/>
  <c r="B20" i="55"/>
  <c r="L17" i="55"/>
  <c r="M17" i="55"/>
  <c r="N17" i="55"/>
  <c r="K17" i="55"/>
  <c r="F17" i="55"/>
  <c r="J20" i="56"/>
  <c r="N21" i="56"/>
  <c r="N22" i="56"/>
  <c r="N23" i="56"/>
  <c r="N24" i="56"/>
  <c r="N25" i="56"/>
  <c r="N26" i="56"/>
  <c r="N27" i="56"/>
  <c r="N28" i="56"/>
  <c r="N29" i="56"/>
  <c r="N30" i="56"/>
  <c r="N20" i="56"/>
  <c r="M21" i="56"/>
  <c r="M22" i="56"/>
  <c r="M23" i="56"/>
  <c r="M24" i="56"/>
  <c r="M25" i="56"/>
  <c r="M26" i="56"/>
  <c r="M27" i="56"/>
  <c r="M28" i="56"/>
  <c r="M29" i="56"/>
  <c r="M30" i="56"/>
  <c r="M20" i="56"/>
  <c r="L22" i="56"/>
  <c r="L23" i="56"/>
  <c r="L24" i="56"/>
  <c r="L25" i="56"/>
  <c r="L26" i="56"/>
  <c r="L27" i="56"/>
  <c r="L28" i="56"/>
  <c r="L29" i="56"/>
  <c r="L30" i="56"/>
  <c r="L21" i="56"/>
  <c r="L20" i="56"/>
  <c r="K22" i="56"/>
  <c r="K23" i="56"/>
  <c r="K24" i="56"/>
  <c r="K25" i="56"/>
  <c r="K26" i="56"/>
  <c r="K27" i="56"/>
  <c r="K28" i="56"/>
  <c r="K29" i="56"/>
  <c r="K30" i="56"/>
  <c r="K21" i="56"/>
  <c r="J22" i="56"/>
  <c r="J23" i="56"/>
  <c r="J24" i="56"/>
  <c r="J25" i="56"/>
  <c r="J26" i="56"/>
  <c r="J27" i="56"/>
  <c r="J28" i="56"/>
  <c r="J29" i="56"/>
  <c r="J30" i="56"/>
  <c r="J21" i="56"/>
  <c r="I21" i="56"/>
  <c r="I22" i="56"/>
  <c r="I23" i="56"/>
  <c r="I24" i="56"/>
  <c r="I25" i="56"/>
  <c r="I26" i="56"/>
  <c r="I27" i="56"/>
  <c r="I28" i="56"/>
  <c r="I29" i="56"/>
  <c r="I30" i="56"/>
  <c r="H21" i="56"/>
  <c r="H22" i="56"/>
  <c r="H23" i="56"/>
  <c r="H24" i="56"/>
  <c r="H25" i="56"/>
  <c r="H26" i="56"/>
  <c r="H27" i="56"/>
  <c r="H28" i="56"/>
  <c r="H29" i="56"/>
  <c r="H30" i="56"/>
  <c r="G21" i="56"/>
  <c r="G22" i="56"/>
  <c r="G23" i="56"/>
  <c r="G24" i="56"/>
  <c r="G25" i="56"/>
  <c r="G26" i="56"/>
  <c r="G27" i="56"/>
  <c r="G28" i="56"/>
  <c r="G29" i="56"/>
  <c r="G30" i="56"/>
  <c r="I20" i="56"/>
  <c r="E23" i="56"/>
  <c r="E24" i="56"/>
  <c r="E25" i="56"/>
  <c r="E26" i="56"/>
  <c r="E27" i="56"/>
  <c r="E28" i="56"/>
  <c r="E29" i="56"/>
  <c r="E30" i="56"/>
  <c r="E22" i="56"/>
  <c r="E21" i="56"/>
  <c r="H20" i="56"/>
  <c r="G20" i="56"/>
  <c r="F21" i="56"/>
  <c r="F22" i="56"/>
  <c r="F23" i="56"/>
  <c r="F24" i="56"/>
  <c r="F25" i="56"/>
  <c r="F26" i="56"/>
  <c r="F27" i="56"/>
  <c r="F28" i="56"/>
  <c r="F29" i="56"/>
  <c r="F30" i="56"/>
  <c r="F20" i="56"/>
  <c r="D22" i="56"/>
  <c r="D23" i="56"/>
  <c r="D24" i="56"/>
  <c r="D25" i="56"/>
  <c r="D26" i="56"/>
  <c r="D27" i="56"/>
  <c r="D28" i="56"/>
  <c r="D29" i="56"/>
  <c r="D30" i="56"/>
  <c r="D21" i="56"/>
  <c r="B2" i="56"/>
  <c r="C30" i="56"/>
  <c r="C29" i="56"/>
  <c r="C28" i="56"/>
  <c r="C27" i="56"/>
  <c r="C26" i="56"/>
  <c r="C25" i="56"/>
  <c r="C24" i="56"/>
  <c r="C23" i="56"/>
  <c r="C22" i="56"/>
  <c r="C21" i="56"/>
  <c r="C20" i="56"/>
  <c r="B30" i="56"/>
  <c r="B29" i="56"/>
  <c r="B28" i="56"/>
  <c r="B27" i="56"/>
  <c r="B26" i="56"/>
  <c r="B25" i="56"/>
  <c r="B24" i="56"/>
  <c r="B23" i="56"/>
  <c r="B22" i="56"/>
  <c r="B21" i="56"/>
  <c r="B20" i="56"/>
  <c r="L17" i="56"/>
  <c r="M17" i="56"/>
  <c r="N17" i="56"/>
  <c r="K17" i="56"/>
  <c r="F17" i="56"/>
  <c r="F44" i="54"/>
  <c r="F45" i="54" s="1"/>
  <c r="I44" i="54"/>
  <c r="I45" i="54" s="1"/>
  <c r="E44" i="54"/>
  <c r="E45" i="54" s="1"/>
  <c r="H44" i="54"/>
  <c r="H45" i="54" s="1"/>
  <c r="D44" i="54"/>
  <c r="D45" i="54" s="1"/>
  <c r="G44" i="54"/>
  <c r="G45" i="54" s="1"/>
  <c r="L5" i="54"/>
  <c r="K5" i="54"/>
  <c r="J5" i="54"/>
  <c r="J20" i="57"/>
  <c r="N21" i="57"/>
  <c r="N22" i="57"/>
  <c r="N23" i="57"/>
  <c r="N24" i="57"/>
  <c r="N25" i="57"/>
  <c r="N26" i="57"/>
  <c r="N27" i="57"/>
  <c r="N28" i="57"/>
  <c r="N29" i="57"/>
  <c r="N30" i="57"/>
  <c r="N20" i="57"/>
  <c r="M21" i="57"/>
  <c r="M22" i="57"/>
  <c r="M23" i="57"/>
  <c r="M24" i="57"/>
  <c r="M25" i="57"/>
  <c r="M26" i="57"/>
  <c r="M27" i="57"/>
  <c r="M28" i="57"/>
  <c r="M29" i="57"/>
  <c r="M30" i="57"/>
  <c r="M20" i="57"/>
  <c r="L22" i="57"/>
  <c r="L23" i="57"/>
  <c r="L24" i="57"/>
  <c r="L25" i="57"/>
  <c r="L26" i="57"/>
  <c r="L27" i="57"/>
  <c r="L28" i="57"/>
  <c r="L29" i="57"/>
  <c r="L30" i="57"/>
  <c r="L21" i="57"/>
  <c r="L20" i="57"/>
  <c r="K22" i="57"/>
  <c r="K23" i="57"/>
  <c r="K24" i="57"/>
  <c r="K25" i="57"/>
  <c r="K26" i="57"/>
  <c r="K27" i="57"/>
  <c r="K28" i="57"/>
  <c r="K29" i="57"/>
  <c r="K30" i="57"/>
  <c r="K21" i="57"/>
  <c r="J22" i="57"/>
  <c r="J23" i="57"/>
  <c r="J24" i="57"/>
  <c r="J25" i="57"/>
  <c r="J26" i="57"/>
  <c r="J27" i="57"/>
  <c r="J28" i="57"/>
  <c r="J29" i="57"/>
  <c r="J30" i="57"/>
  <c r="J21" i="57"/>
  <c r="I21" i="57"/>
  <c r="I22" i="57"/>
  <c r="I23" i="57"/>
  <c r="I24" i="57"/>
  <c r="I25" i="57"/>
  <c r="I26" i="57"/>
  <c r="I27" i="57"/>
  <c r="I28" i="57"/>
  <c r="I29" i="57"/>
  <c r="I30" i="57"/>
  <c r="H21" i="57"/>
  <c r="H22" i="57"/>
  <c r="H23" i="57"/>
  <c r="H24" i="57"/>
  <c r="H25" i="57"/>
  <c r="H26" i="57"/>
  <c r="H27" i="57"/>
  <c r="H28" i="57"/>
  <c r="H29" i="57"/>
  <c r="H30" i="57"/>
  <c r="G21" i="57"/>
  <c r="G22" i="57"/>
  <c r="G23" i="57"/>
  <c r="G24" i="57"/>
  <c r="G25" i="57"/>
  <c r="G26" i="57"/>
  <c r="G27" i="57"/>
  <c r="G28" i="57"/>
  <c r="G29" i="57"/>
  <c r="G30" i="57"/>
  <c r="I20" i="57"/>
  <c r="E23" i="57"/>
  <c r="E24" i="57"/>
  <c r="E25" i="57"/>
  <c r="E26" i="57"/>
  <c r="E27" i="57"/>
  <c r="E28" i="57"/>
  <c r="E29" i="57"/>
  <c r="E30" i="57"/>
  <c r="E22" i="57"/>
  <c r="E21" i="57"/>
  <c r="H20" i="57"/>
  <c r="G20" i="57"/>
  <c r="F21" i="57"/>
  <c r="F22" i="57"/>
  <c r="F23" i="57"/>
  <c r="F24" i="57"/>
  <c r="F25" i="57"/>
  <c r="F26" i="57"/>
  <c r="F27" i="57"/>
  <c r="F28" i="57"/>
  <c r="F29" i="57"/>
  <c r="F30" i="57"/>
  <c r="F20" i="57"/>
  <c r="D22" i="57"/>
  <c r="D23" i="57"/>
  <c r="D24" i="57"/>
  <c r="D25" i="57"/>
  <c r="D26" i="57"/>
  <c r="D27" i="57"/>
  <c r="D28" i="57"/>
  <c r="D29" i="57"/>
  <c r="D30" i="57"/>
  <c r="D21" i="57"/>
  <c r="B2" i="57"/>
  <c r="C30" i="57"/>
  <c r="C29" i="57"/>
  <c r="C28" i="57"/>
  <c r="C27" i="57"/>
  <c r="C26" i="57"/>
  <c r="C25" i="57"/>
  <c r="C24" i="57"/>
  <c r="C23" i="57"/>
  <c r="C22" i="57"/>
  <c r="C21" i="57"/>
  <c r="C20" i="57"/>
  <c r="B30" i="57"/>
  <c r="B29" i="57"/>
  <c r="B28" i="57"/>
  <c r="B27" i="57"/>
  <c r="B26" i="57"/>
  <c r="B25" i="57"/>
  <c r="B24" i="57"/>
  <c r="B23" i="57"/>
  <c r="B22" i="57"/>
  <c r="B21" i="57"/>
  <c r="B20" i="57"/>
  <c r="L17" i="57"/>
  <c r="M17" i="57"/>
  <c r="N17" i="57"/>
  <c r="K17" i="57"/>
  <c r="F17" i="57"/>
  <c r="J20" i="58"/>
  <c r="N21" i="58"/>
  <c r="N22" i="58"/>
  <c r="N23" i="58"/>
  <c r="N24" i="58"/>
  <c r="N25" i="58"/>
  <c r="N26" i="58"/>
  <c r="N27" i="58"/>
  <c r="N28" i="58"/>
  <c r="N29" i="58"/>
  <c r="N30" i="58"/>
  <c r="N20" i="58"/>
  <c r="M21" i="58"/>
  <c r="M22" i="58"/>
  <c r="M23" i="58"/>
  <c r="M24" i="58"/>
  <c r="M25" i="58"/>
  <c r="M26" i="58"/>
  <c r="M27" i="58"/>
  <c r="M28" i="58"/>
  <c r="M29" i="58"/>
  <c r="M30" i="58"/>
  <c r="M20" i="58"/>
  <c r="L22" i="58"/>
  <c r="L23" i="58"/>
  <c r="L24" i="58"/>
  <c r="L25" i="58"/>
  <c r="L26" i="58"/>
  <c r="L27" i="58"/>
  <c r="L28" i="58"/>
  <c r="L29" i="58"/>
  <c r="L30" i="58"/>
  <c r="L21" i="58"/>
  <c r="L20" i="58"/>
  <c r="K22" i="58"/>
  <c r="K23" i="58"/>
  <c r="K24" i="58"/>
  <c r="K25" i="58"/>
  <c r="K26" i="58"/>
  <c r="K27" i="58"/>
  <c r="K28" i="58"/>
  <c r="K29" i="58"/>
  <c r="K30" i="58"/>
  <c r="K21" i="58"/>
  <c r="J22" i="58"/>
  <c r="J23" i="58"/>
  <c r="J24" i="58"/>
  <c r="J25" i="58"/>
  <c r="J26" i="58"/>
  <c r="J27" i="58"/>
  <c r="J28" i="58"/>
  <c r="J29" i="58"/>
  <c r="J30" i="58"/>
  <c r="J21" i="58"/>
  <c r="I21" i="58"/>
  <c r="I22" i="58"/>
  <c r="I23" i="58"/>
  <c r="I24" i="58"/>
  <c r="I25" i="58"/>
  <c r="I26" i="58"/>
  <c r="I27" i="58"/>
  <c r="I28" i="58"/>
  <c r="I29" i="58"/>
  <c r="I30" i="58"/>
  <c r="H21" i="58"/>
  <c r="H22" i="58"/>
  <c r="H23" i="58"/>
  <c r="H24" i="58"/>
  <c r="H25" i="58"/>
  <c r="H26" i="58"/>
  <c r="H27" i="58"/>
  <c r="H28" i="58"/>
  <c r="H29" i="58"/>
  <c r="H30" i="58"/>
  <c r="G21" i="58"/>
  <c r="G22" i="58"/>
  <c r="G23" i="58"/>
  <c r="G24" i="58"/>
  <c r="G25" i="58"/>
  <c r="G26" i="58"/>
  <c r="G27" i="58"/>
  <c r="G28" i="58"/>
  <c r="G29" i="58"/>
  <c r="G30" i="58"/>
  <c r="I20" i="58"/>
  <c r="E23" i="58"/>
  <c r="E24" i="58"/>
  <c r="E25" i="58"/>
  <c r="E26" i="58"/>
  <c r="E27" i="58"/>
  <c r="E28" i="58"/>
  <c r="E29" i="58"/>
  <c r="E30" i="58"/>
  <c r="E22" i="58"/>
  <c r="E21" i="58"/>
  <c r="H20" i="58"/>
  <c r="G20" i="58"/>
  <c r="F21" i="58"/>
  <c r="F22" i="58"/>
  <c r="F23" i="58"/>
  <c r="F24" i="58"/>
  <c r="F25" i="58"/>
  <c r="F26" i="58"/>
  <c r="F27" i="58"/>
  <c r="F28" i="58"/>
  <c r="F29" i="58"/>
  <c r="F30" i="58"/>
  <c r="F20" i="58"/>
  <c r="D22" i="58"/>
  <c r="D23" i="58"/>
  <c r="D24" i="58"/>
  <c r="D25" i="58"/>
  <c r="D26" i="58"/>
  <c r="D27" i="58"/>
  <c r="D28" i="58"/>
  <c r="D29" i="58"/>
  <c r="D30" i="58"/>
  <c r="D21" i="58"/>
  <c r="B2" i="58"/>
  <c r="C30" i="58"/>
  <c r="C29" i="58"/>
  <c r="C28" i="58"/>
  <c r="C27" i="58"/>
  <c r="C26" i="58"/>
  <c r="C25" i="58"/>
  <c r="C24" i="58"/>
  <c r="C23" i="58"/>
  <c r="C22" i="58"/>
  <c r="C21" i="58"/>
  <c r="C20" i="58"/>
  <c r="B30" i="58"/>
  <c r="B29" i="58"/>
  <c r="B28" i="58"/>
  <c r="B27" i="58"/>
  <c r="B26" i="58"/>
  <c r="B25" i="58"/>
  <c r="B24" i="58"/>
  <c r="B23" i="58"/>
  <c r="B22" i="58"/>
  <c r="B21" i="58"/>
  <c r="B20" i="58"/>
  <c r="L17" i="58"/>
  <c r="M17" i="58"/>
  <c r="N17" i="58"/>
  <c r="K17" i="58"/>
  <c r="F17" i="58"/>
  <c r="J20" i="59"/>
  <c r="N21" i="59"/>
  <c r="N22" i="59"/>
  <c r="N23" i="59"/>
  <c r="N24" i="59"/>
  <c r="N25" i="59"/>
  <c r="N26" i="59"/>
  <c r="N27" i="59"/>
  <c r="N28" i="59"/>
  <c r="N29" i="59"/>
  <c r="N30" i="59"/>
  <c r="N20" i="59"/>
  <c r="M21" i="59"/>
  <c r="M22" i="59"/>
  <c r="M23" i="59"/>
  <c r="M24" i="59"/>
  <c r="M25" i="59"/>
  <c r="M26" i="59"/>
  <c r="M27" i="59"/>
  <c r="M28" i="59"/>
  <c r="M29" i="59"/>
  <c r="M30" i="59"/>
  <c r="M20" i="59"/>
  <c r="L22" i="59"/>
  <c r="L23" i="59"/>
  <c r="L24" i="59"/>
  <c r="L25" i="59"/>
  <c r="L26" i="59"/>
  <c r="L27" i="59"/>
  <c r="L28" i="59"/>
  <c r="L29" i="59"/>
  <c r="L30" i="59"/>
  <c r="L21" i="59"/>
  <c r="L20" i="59"/>
  <c r="K22" i="59"/>
  <c r="K23" i="59"/>
  <c r="K24" i="59"/>
  <c r="K25" i="59"/>
  <c r="K26" i="59"/>
  <c r="K27" i="59"/>
  <c r="K28" i="59"/>
  <c r="K29" i="59"/>
  <c r="K30" i="59"/>
  <c r="K21" i="59"/>
  <c r="J22" i="59"/>
  <c r="J23" i="59"/>
  <c r="J24" i="59"/>
  <c r="J25" i="59"/>
  <c r="J26" i="59"/>
  <c r="J27" i="59"/>
  <c r="J28" i="59"/>
  <c r="J29" i="59"/>
  <c r="J30" i="59"/>
  <c r="J21" i="59"/>
  <c r="I21" i="59"/>
  <c r="I22" i="59"/>
  <c r="I23" i="59"/>
  <c r="I24" i="59"/>
  <c r="I25" i="59"/>
  <c r="I26" i="59"/>
  <c r="I27" i="59"/>
  <c r="I28" i="59"/>
  <c r="I29" i="59"/>
  <c r="I30" i="59"/>
  <c r="H21" i="59"/>
  <c r="H22" i="59"/>
  <c r="H23" i="59"/>
  <c r="H24" i="59"/>
  <c r="H25" i="59"/>
  <c r="H26" i="59"/>
  <c r="H27" i="59"/>
  <c r="H28" i="59"/>
  <c r="H29" i="59"/>
  <c r="H30" i="59"/>
  <c r="G21" i="59"/>
  <c r="G22" i="59"/>
  <c r="G23" i="59"/>
  <c r="G24" i="59"/>
  <c r="G25" i="59"/>
  <c r="G26" i="59"/>
  <c r="G27" i="59"/>
  <c r="G28" i="59"/>
  <c r="G29" i="59"/>
  <c r="G30" i="59"/>
  <c r="I20" i="59"/>
  <c r="E23" i="59"/>
  <c r="E24" i="59"/>
  <c r="E25" i="59"/>
  <c r="E26" i="59"/>
  <c r="E27" i="59"/>
  <c r="E28" i="59"/>
  <c r="E29" i="59"/>
  <c r="E30" i="59"/>
  <c r="E22" i="59"/>
  <c r="E21" i="59"/>
  <c r="H20" i="59"/>
  <c r="G20" i="59"/>
  <c r="F21" i="59"/>
  <c r="F22" i="59"/>
  <c r="F23" i="59"/>
  <c r="F24" i="59"/>
  <c r="F25" i="59"/>
  <c r="F26" i="59"/>
  <c r="F27" i="59"/>
  <c r="F28" i="59"/>
  <c r="F29" i="59"/>
  <c r="F30" i="59"/>
  <c r="F20" i="59"/>
  <c r="D22" i="59"/>
  <c r="D23" i="59"/>
  <c r="D24" i="59"/>
  <c r="D25" i="59"/>
  <c r="D26" i="59"/>
  <c r="D27" i="59"/>
  <c r="D28" i="59"/>
  <c r="D29" i="59"/>
  <c r="D30" i="59"/>
  <c r="D21" i="59"/>
  <c r="B2" i="59"/>
  <c r="C30" i="59"/>
  <c r="C29" i="59"/>
  <c r="C28" i="59"/>
  <c r="C27" i="59"/>
  <c r="C26" i="59"/>
  <c r="C25" i="59"/>
  <c r="C24" i="59"/>
  <c r="C23" i="59"/>
  <c r="C22" i="59"/>
  <c r="C21" i="59"/>
  <c r="C20" i="59"/>
  <c r="B30" i="59"/>
  <c r="B29" i="59"/>
  <c r="B28" i="59"/>
  <c r="B27" i="59"/>
  <c r="B26" i="59"/>
  <c r="B25" i="59"/>
  <c r="B24" i="59"/>
  <c r="B23" i="59"/>
  <c r="B22" i="59"/>
  <c r="B21" i="59"/>
  <c r="B20" i="59"/>
  <c r="L17" i="59"/>
  <c r="M17" i="59"/>
  <c r="N17" i="59"/>
  <c r="K17" i="59"/>
  <c r="F17" i="59"/>
  <c r="J20" i="60"/>
  <c r="N21" i="60"/>
  <c r="N22" i="60"/>
  <c r="N23" i="60"/>
  <c r="N24" i="60"/>
  <c r="N25" i="60"/>
  <c r="N26" i="60"/>
  <c r="N27" i="60"/>
  <c r="N28" i="60"/>
  <c r="N29" i="60"/>
  <c r="N30" i="60"/>
  <c r="N20" i="60"/>
  <c r="M21" i="60"/>
  <c r="M22" i="60"/>
  <c r="M23" i="60"/>
  <c r="M24" i="60"/>
  <c r="M25" i="60"/>
  <c r="M26" i="60"/>
  <c r="M27" i="60"/>
  <c r="M28" i="60"/>
  <c r="M29" i="60"/>
  <c r="M30" i="60"/>
  <c r="M20" i="60"/>
  <c r="L22" i="60"/>
  <c r="L23" i="60"/>
  <c r="L24" i="60"/>
  <c r="L25" i="60"/>
  <c r="L26" i="60"/>
  <c r="L27" i="60"/>
  <c r="L28" i="60"/>
  <c r="L29" i="60"/>
  <c r="L30" i="60"/>
  <c r="L21" i="60"/>
  <c r="L20" i="60"/>
  <c r="K22" i="60"/>
  <c r="K23" i="60"/>
  <c r="K24" i="60"/>
  <c r="K25" i="60"/>
  <c r="K26" i="60"/>
  <c r="K27" i="60"/>
  <c r="K28" i="60"/>
  <c r="K29" i="60"/>
  <c r="K30" i="60"/>
  <c r="K21" i="60"/>
  <c r="J22" i="60"/>
  <c r="J23" i="60"/>
  <c r="J24" i="60"/>
  <c r="J25" i="60"/>
  <c r="J26" i="60"/>
  <c r="J27" i="60"/>
  <c r="J28" i="60"/>
  <c r="J29" i="60"/>
  <c r="J30" i="60"/>
  <c r="J21" i="60"/>
  <c r="I21" i="60"/>
  <c r="I22" i="60"/>
  <c r="I23" i="60"/>
  <c r="I24" i="60"/>
  <c r="I25" i="60"/>
  <c r="I26" i="60"/>
  <c r="I27" i="60"/>
  <c r="I28" i="60"/>
  <c r="I29" i="60"/>
  <c r="I30" i="60"/>
  <c r="H21" i="60"/>
  <c r="H22" i="60"/>
  <c r="H23" i="60"/>
  <c r="H24" i="60"/>
  <c r="H25" i="60"/>
  <c r="H26" i="60"/>
  <c r="H27" i="60"/>
  <c r="H28" i="60"/>
  <c r="H29" i="60"/>
  <c r="H30" i="60"/>
  <c r="G21" i="60"/>
  <c r="G22" i="60"/>
  <c r="G23" i="60"/>
  <c r="G24" i="60"/>
  <c r="G25" i="60"/>
  <c r="G26" i="60"/>
  <c r="G27" i="60"/>
  <c r="G28" i="60"/>
  <c r="G29" i="60"/>
  <c r="G30" i="60"/>
  <c r="I20" i="60"/>
  <c r="E23" i="60"/>
  <c r="E24" i="60"/>
  <c r="E25" i="60"/>
  <c r="E26" i="60"/>
  <c r="E27" i="60"/>
  <c r="E28" i="60"/>
  <c r="E29" i="60"/>
  <c r="E30" i="60"/>
  <c r="E22" i="60"/>
  <c r="E21" i="60"/>
  <c r="H20" i="60"/>
  <c r="G20" i="60"/>
  <c r="F21" i="60"/>
  <c r="F22" i="60"/>
  <c r="F23" i="60"/>
  <c r="F24" i="60"/>
  <c r="F25" i="60"/>
  <c r="F26" i="60"/>
  <c r="F27" i="60"/>
  <c r="F28" i="60"/>
  <c r="F29" i="60"/>
  <c r="F30" i="60"/>
  <c r="F20" i="60"/>
  <c r="D22" i="60"/>
  <c r="D23" i="60"/>
  <c r="D24" i="60"/>
  <c r="D25" i="60"/>
  <c r="D26" i="60"/>
  <c r="D27" i="60"/>
  <c r="D28" i="60"/>
  <c r="D29" i="60"/>
  <c r="D30" i="60"/>
  <c r="D21" i="60"/>
  <c r="B2" i="60"/>
  <c r="C30" i="60"/>
  <c r="C29" i="60"/>
  <c r="C28" i="60"/>
  <c r="C27" i="60"/>
  <c r="C26" i="60"/>
  <c r="C25" i="60"/>
  <c r="C24" i="60"/>
  <c r="C23" i="60"/>
  <c r="C22" i="60"/>
  <c r="C21" i="60"/>
  <c r="C20" i="60"/>
  <c r="B30" i="60"/>
  <c r="B29" i="60"/>
  <c r="B28" i="60"/>
  <c r="B27" i="60"/>
  <c r="B26" i="60"/>
  <c r="B25" i="60"/>
  <c r="B24" i="60"/>
  <c r="B23" i="60"/>
  <c r="B22" i="60"/>
  <c r="B21" i="60"/>
  <c r="B20" i="60"/>
  <c r="L17" i="60"/>
  <c r="M17" i="60"/>
  <c r="N17" i="60"/>
  <c r="K17" i="60"/>
  <c r="F17" i="60"/>
  <c r="J20" i="61"/>
  <c r="N21" i="61"/>
  <c r="N22" i="61"/>
  <c r="N23" i="61"/>
  <c r="N24" i="61"/>
  <c r="N25" i="61"/>
  <c r="N26" i="61"/>
  <c r="N27" i="61"/>
  <c r="N28" i="61"/>
  <c r="N29" i="61"/>
  <c r="N30" i="61"/>
  <c r="N20" i="61"/>
  <c r="M21" i="61"/>
  <c r="M22" i="61"/>
  <c r="M23" i="61"/>
  <c r="M24" i="61"/>
  <c r="M25" i="61"/>
  <c r="M26" i="61"/>
  <c r="M27" i="61"/>
  <c r="M28" i="61"/>
  <c r="M29" i="61"/>
  <c r="M30" i="61"/>
  <c r="M20" i="61"/>
  <c r="L22" i="61"/>
  <c r="L23" i="61"/>
  <c r="L24" i="61"/>
  <c r="L25" i="61"/>
  <c r="L26" i="61"/>
  <c r="L27" i="61"/>
  <c r="L28" i="61"/>
  <c r="L29" i="61"/>
  <c r="L30" i="61"/>
  <c r="L21" i="61"/>
  <c r="L20" i="61"/>
  <c r="K22" i="61"/>
  <c r="K23" i="61"/>
  <c r="K24" i="61"/>
  <c r="K25" i="61"/>
  <c r="K26" i="61"/>
  <c r="K27" i="61"/>
  <c r="K28" i="61"/>
  <c r="K29" i="61"/>
  <c r="K30" i="61"/>
  <c r="K21" i="61"/>
  <c r="J22" i="61"/>
  <c r="J23" i="61"/>
  <c r="J24" i="61"/>
  <c r="J25" i="61"/>
  <c r="J26" i="61"/>
  <c r="J27" i="61"/>
  <c r="J28" i="61"/>
  <c r="J29" i="61"/>
  <c r="J30" i="61"/>
  <c r="J21" i="61"/>
  <c r="I21" i="61"/>
  <c r="I22" i="61"/>
  <c r="I23" i="61"/>
  <c r="I24" i="61"/>
  <c r="I25" i="61"/>
  <c r="I26" i="61"/>
  <c r="I27" i="61"/>
  <c r="I28" i="61"/>
  <c r="I29" i="61"/>
  <c r="I30" i="61"/>
  <c r="H21" i="61"/>
  <c r="H22" i="61"/>
  <c r="H23" i="61"/>
  <c r="H24" i="61"/>
  <c r="H25" i="61"/>
  <c r="H26" i="61"/>
  <c r="H27" i="61"/>
  <c r="H28" i="61"/>
  <c r="H29" i="61"/>
  <c r="H30" i="61"/>
  <c r="G21" i="61"/>
  <c r="G22" i="61"/>
  <c r="G23" i="61"/>
  <c r="G24" i="61"/>
  <c r="G25" i="61"/>
  <c r="G26" i="61"/>
  <c r="G27" i="61"/>
  <c r="G28" i="61"/>
  <c r="G29" i="61"/>
  <c r="G30" i="61"/>
  <c r="I20" i="61"/>
  <c r="E23" i="61"/>
  <c r="E24" i="61"/>
  <c r="E25" i="61"/>
  <c r="E26" i="61"/>
  <c r="E27" i="61"/>
  <c r="E28" i="61"/>
  <c r="E29" i="61"/>
  <c r="E30" i="61"/>
  <c r="E22" i="61"/>
  <c r="E21" i="61"/>
  <c r="H20" i="61"/>
  <c r="G20" i="61"/>
  <c r="F21" i="61"/>
  <c r="F22" i="61"/>
  <c r="F23" i="61"/>
  <c r="F24" i="61"/>
  <c r="F25" i="61"/>
  <c r="F26" i="61"/>
  <c r="F27" i="61"/>
  <c r="F28" i="61"/>
  <c r="F29" i="61"/>
  <c r="F30" i="61"/>
  <c r="F20" i="61"/>
  <c r="D22" i="61"/>
  <c r="D23" i="61"/>
  <c r="D24" i="61"/>
  <c r="D25" i="61"/>
  <c r="D26" i="61"/>
  <c r="D27" i="61"/>
  <c r="D28" i="61"/>
  <c r="D29" i="61"/>
  <c r="D30" i="61"/>
  <c r="D21" i="61"/>
  <c r="B2" i="61"/>
  <c r="C30" i="61"/>
  <c r="C29" i="61"/>
  <c r="C28" i="61"/>
  <c r="C27" i="61"/>
  <c r="C26" i="61"/>
  <c r="C25" i="61"/>
  <c r="C24" i="61"/>
  <c r="C23" i="61"/>
  <c r="C22" i="61"/>
  <c r="C21" i="61"/>
  <c r="C20" i="61"/>
  <c r="B30" i="61"/>
  <c r="B29" i="61"/>
  <c r="B28" i="61"/>
  <c r="B27" i="61"/>
  <c r="B26" i="61"/>
  <c r="B25" i="61"/>
  <c r="B24" i="61"/>
  <c r="B23" i="61"/>
  <c r="B22" i="61"/>
  <c r="B21" i="61"/>
  <c r="B20" i="61"/>
  <c r="L17" i="61"/>
  <c r="M17" i="61"/>
  <c r="N17" i="61"/>
  <c r="K17" i="61"/>
  <c r="F17" i="61"/>
  <c r="J20" i="63"/>
  <c r="N21" i="63"/>
  <c r="N22" i="63"/>
  <c r="N23" i="63"/>
  <c r="N24" i="63"/>
  <c r="N25" i="63"/>
  <c r="N26" i="63"/>
  <c r="N27" i="63"/>
  <c r="N28" i="63"/>
  <c r="N29" i="63"/>
  <c r="N30" i="63"/>
  <c r="N20" i="63"/>
  <c r="M21" i="63"/>
  <c r="M22" i="63"/>
  <c r="M23" i="63"/>
  <c r="M24" i="63"/>
  <c r="M25" i="63"/>
  <c r="M26" i="63"/>
  <c r="M27" i="63"/>
  <c r="M28" i="63"/>
  <c r="M29" i="63"/>
  <c r="M30" i="63"/>
  <c r="M20" i="63"/>
  <c r="L22" i="63"/>
  <c r="L23" i="63"/>
  <c r="L24" i="63"/>
  <c r="L25" i="63"/>
  <c r="L26" i="63"/>
  <c r="L27" i="63"/>
  <c r="L28" i="63"/>
  <c r="L29" i="63"/>
  <c r="L30" i="63"/>
  <c r="L21" i="63"/>
  <c r="L20" i="63"/>
  <c r="K22" i="63"/>
  <c r="K23" i="63"/>
  <c r="K24" i="63"/>
  <c r="K25" i="63"/>
  <c r="K26" i="63"/>
  <c r="K27" i="63"/>
  <c r="K28" i="63"/>
  <c r="K29" i="63"/>
  <c r="K30" i="63"/>
  <c r="K21" i="63"/>
  <c r="J22" i="63"/>
  <c r="J23" i="63"/>
  <c r="J24" i="63"/>
  <c r="J25" i="63"/>
  <c r="J26" i="63"/>
  <c r="J27" i="63"/>
  <c r="J28" i="63"/>
  <c r="J29" i="63"/>
  <c r="J30" i="63"/>
  <c r="J21" i="63"/>
  <c r="I21" i="63"/>
  <c r="I22" i="63"/>
  <c r="I23" i="63"/>
  <c r="I24" i="63"/>
  <c r="I25" i="63"/>
  <c r="I26" i="63"/>
  <c r="I27" i="63"/>
  <c r="I28" i="63"/>
  <c r="I29" i="63"/>
  <c r="I30" i="63"/>
  <c r="H21" i="63"/>
  <c r="H22" i="63"/>
  <c r="H23" i="63"/>
  <c r="H24" i="63"/>
  <c r="H25" i="63"/>
  <c r="H26" i="63"/>
  <c r="H27" i="63"/>
  <c r="H28" i="63"/>
  <c r="H29" i="63"/>
  <c r="H30" i="63"/>
  <c r="G21" i="63"/>
  <c r="G22" i="63"/>
  <c r="G23" i="63"/>
  <c r="G24" i="63"/>
  <c r="G25" i="63"/>
  <c r="G26" i="63"/>
  <c r="G27" i="63"/>
  <c r="G28" i="63"/>
  <c r="G29" i="63"/>
  <c r="G30" i="63"/>
  <c r="I20" i="63"/>
  <c r="E23" i="63"/>
  <c r="E24" i="63"/>
  <c r="E25" i="63"/>
  <c r="E26" i="63"/>
  <c r="E27" i="63"/>
  <c r="E28" i="63"/>
  <c r="E29" i="63"/>
  <c r="E30" i="63"/>
  <c r="E22" i="63"/>
  <c r="E21" i="63"/>
  <c r="H20" i="63"/>
  <c r="G20" i="63"/>
  <c r="F21" i="63"/>
  <c r="F22" i="63"/>
  <c r="F23" i="63"/>
  <c r="F24" i="63"/>
  <c r="F25" i="63"/>
  <c r="F26" i="63"/>
  <c r="F27" i="63"/>
  <c r="F28" i="63"/>
  <c r="F29" i="63"/>
  <c r="F30" i="63"/>
  <c r="F20" i="63"/>
  <c r="D22" i="63"/>
  <c r="D23" i="63"/>
  <c r="D24" i="63"/>
  <c r="D25" i="63"/>
  <c r="D26" i="63"/>
  <c r="D27" i="63"/>
  <c r="D28" i="63"/>
  <c r="D29" i="63"/>
  <c r="D30" i="63"/>
  <c r="D21" i="63"/>
  <c r="B2" i="63"/>
  <c r="C30" i="63"/>
  <c r="C29" i="63"/>
  <c r="C28" i="63"/>
  <c r="C27" i="63"/>
  <c r="C26" i="63"/>
  <c r="C25" i="63"/>
  <c r="C24" i="63"/>
  <c r="C23" i="63"/>
  <c r="C22" i="63"/>
  <c r="C21" i="63"/>
  <c r="C20" i="63"/>
  <c r="B30" i="63"/>
  <c r="B29" i="63"/>
  <c r="B28" i="63"/>
  <c r="B27" i="63"/>
  <c r="B26" i="63"/>
  <c r="B25" i="63"/>
  <c r="B24" i="63"/>
  <c r="B23" i="63"/>
  <c r="B22" i="63"/>
  <c r="B21" i="63"/>
  <c r="B20" i="63"/>
  <c r="L17" i="63"/>
  <c r="M17" i="63"/>
  <c r="N17" i="63"/>
  <c r="K17" i="63"/>
  <c r="F17" i="63"/>
  <c r="J20" i="64"/>
  <c r="N21" i="64"/>
  <c r="N22" i="64"/>
  <c r="N23" i="64"/>
  <c r="N24" i="64"/>
  <c r="N25" i="64"/>
  <c r="N26" i="64"/>
  <c r="N27" i="64"/>
  <c r="N28" i="64"/>
  <c r="N29" i="64"/>
  <c r="N30" i="64"/>
  <c r="N20" i="64"/>
  <c r="M21" i="64"/>
  <c r="M22" i="64"/>
  <c r="M23" i="64"/>
  <c r="M24" i="64"/>
  <c r="M25" i="64"/>
  <c r="M26" i="64"/>
  <c r="M27" i="64"/>
  <c r="M28" i="64"/>
  <c r="M29" i="64"/>
  <c r="M30" i="64"/>
  <c r="M20" i="64"/>
  <c r="L22" i="64"/>
  <c r="L23" i="64"/>
  <c r="L24" i="64"/>
  <c r="L25" i="64"/>
  <c r="L26" i="64"/>
  <c r="L27" i="64"/>
  <c r="L28" i="64"/>
  <c r="L29" i="64"/>
  <c r="L30" i="64"/>
  <c r="L21" i="64"/>
  <c r="L20" i="64"/>
  <c r="K22" i="64"/>
  <c r="K23" i="64"/>
  <c r="K24" i="64"/>
  <c r="K25" i="64"/>
  <c r="K26" i="64"/>
  <c r="K27" i="64"/>
  <c r="K28" i="64"/>
  <c r="K29" i="64"/>
  <c r="K30" i="64"/>
  <c r="K21" i="64"/>
  <c r="J22" i="64"/>
  <c r="J23" i="64"/>
  <c r="J24" i="64"/>
  <c r="J25" i="64"/>
  <c r="J26" i="64"/>
  <c r="J27" i="64"/>
  <c r="J28" i="64"/>
  <c r="J29" i="64"/>
  <c r="J30" i="64"/>
  <c r="J21" i="64"/>
  <c r="I21" i="64"/>
  <c r="I22" i="64"/>
  <c r="I23" i="64"/>
  <c r="I24" i="64"/>
  <c r="I25" i="64"/>
  <c r="I26" i="64"/>
  <c r="I27" i="64"/>
  <c r="I28" i="64"/>
  <c r="I29" i="64"/>
  <c r="I30" i="64"/>
  <c r="H21" i="64"/>
  <c r="H22" i="64"/>
  <c r="H23" i="64"/>
  <c r="H24" i="64"/>
  <c r="H25" i="64"/>
  <c r="H26" i="64"/>
  <c r="H27" i="64"/>
  <c r="H28" i="64"/>
  <c r="H29" i="64"/>
  <c r="H30" i="64"/>
  <c r="G21" i="64"/>
  <c r="G22" i="64"/>
  <c r="G23" i="64"/>
  <c r="G24" i="64"/>
  <c r="G25" i="64"/>
  <c r="G26" i="64"/>
  <c r="G27" i="64"/>
  <c r="G28" i="64"/>
  <c r="G29" i="64"/>
  <c r="G30" i="64"/>
  <c r="I20" i="64"/>
  <c r="E23" i="64"/>
  <c r="E24" i="64"/>
  <c r="E25" i="64"/>
  <c r="E26" i="64"/>
  <c r="E27" i="64"/>
  <c r="E28" i="64"/>
  <c r="E29" i="64"/>
  <c r="E30" i="64"/>
  <c r="E22" i="64"/>
  <c r="E21" i="64"/>
  <c r="H20" i="64"/>
  <c r="G20" i="64"/>
  <c r="F21" i="64"/>
  <c r="F22" i="64"/>
  <c r="F23" i="64"/>
  <c r="F24" i="64"/>
  <c r="F25" i="64"/>
  <c r="F26" i="64"/>
  <c r="F27" i="64"/>
  <c r="F28" i="64"/>
  <c r="F29" i="64"/>
  <c r="F30" i="64"/>
  <c r="F20" i="64"/>
  <c r="D22" i="64"/>
  <c r="D23" i="64"/>
  <c r="D24" i="64"/>
  <c r="D25" i="64"/>
  <c r="D26" i="64"/>
  <c r="D27" i="64"/>
  <c r="D28" i="64"/>
  <c r="D29" i="64"/>
  <c r="D30" i="64"/>
  <c r="D21" i="64"/>
  <c r="B2" i="64"/>
  <c r="C30" i="64"/>
  <c r="C29" i="64"/>
  <c r="C28" i="64"/>
  <c r="C27" i="64"/>
  <c r="C26" i="64"/>
  <c r="C25" i="64"/>
  <c r="C24" i="64"/>
  <c r="C23" i="64"/>
  <c r="C22" i="64"/>
  <c r="C21" i="64"/>
  <c r="C20" i="64"/>
  <c r="B30" i="64"/>
  <c r="B29" i="64"/>
  <c r="B28" i="64"/>
  <c r="B27" i="64"/>
  <c r="B26" i="64"/>
  <c r="B25" i="64"/>
  <c r="B24" i="64"/>
  <c r="B23" i="64"/>
  <c r="B22" i="64"/>
  <c r="B21" i="64"/>
  <c r="B20" i="64"/>
  <c r="L17" i="64"/>
  <c r="M17" i="64"/>
  <c r="N17" i="64"/>
  <c r="K17" i="64"/>
  <c r="F17" i="64"/>
  <c r="J20" i="65"/>
  <c r="N21" i="65"/>
  <c r="N22" i="65"/>
  <c r="N23" i="65"/>
  <c r="N24" i="65"/>
  <c r="N25" i="65"/>
  <c r="N26" i="65"/>
  <c r="N27" i="65"/>
  <c r="N28" i="65"/>
  <c r="N29" i="65"/>
  <c r="N30" i="65"/>
  <c r="N20" i="65"/>
  <c r="M21" i="65"/>
  <c r="M22" i="65"/>
  <c r="M23" i="65"/>
  <c r="M24" i="65"/>
  <c r="M25" i="65"/>
  <c r="M26" i="65"/>
  <c r="M27" i="65"/>
  <c r="M28" i="65"/>
  <c r="M29" i="65"/>
  <c r="M30" i="65"/>
  <c r="M20" i="65"/>
  <c r="L22" i="65"/>
  <c r="L23" i="65"/>
  <c r="L24" i="65"/>
  <c r="L25" i="65"/>
  <c r="L26" i="65"/>
  <c r="L27" i="65"/>
  <c r="L28" i="65"/>
  <c r="L29" i="65"/>
  <c r="L30" i="65"/>
  <c r="L21" i="65"/>
  <c r="L20" i="65"/>
  <c r="K22" i="65"/>
  <c r="K23" i="65"/>
  <c r="K24" i="65"/>
  <c r="K25" i="65"/>
  <c r="K26" i="65"/>
  <c r="K27" i="65"/>
  <c r="K28" i="65"/>
  <c r="K29" i="65"/>
  <c r="K30" i="65"/>
  <c r="K21" i="65"/>
  <c r="J22" i="65"/>
  <c r="J23" i="65"/>
  <c r="J24" i="65"/>
  <c r="J25" i="65"/>
  <c r="J26" i="65"/>
  <c r="J27" i="65"/>
  <c r="J28" i="65"/>
  <c r="J29" i="65"/>
  <c r="J30" i="65"/>
  <c r="J21" i="65"/>
  <c r="I21" i="65"/>
  <c r="I22" i="65"/>
  <c r="I23" i="65"/>
  <c r="I24" i="65"/>
  <c r="I25" i="65"/>
  <c r="I26" i="65"/>
  <c r="I27" i="65"/>
  <c r="I28" i="65"/>
  <c r="I29" i="65"/>
  <c r="I30" i="65"/>
  <c r="H21" i="65"/>
  <c r="H22" i="65"/>
  <c r="H23" i="65"/>
  <c r="H24" i="65"/>
  <c r="H25" i="65"/>
  <c r="H26" i="65"/>
  <c r="H27" i="65"/>
  <c r="H28" i="65"/>
  <c r="H29" i="65"/>
  <c r="H30" i="65"/>
  <c r="G21" i="65"/>
  <c r="G22" i="65"/>
  <c r="G23" i="65"/>
  <c r="G24" i="65"/>
  <c r="G25" i="65"/>
  <c r="G26" i="65"/>
  <c r="G27" i="65"/>
  <c r="G28" i="65"/>
  <c r="G29" i="65"/>
  <c r="G30" i="65"/>
  <c r="I20" i="65"/>
  <c r="E23" i="65"/>
  <c r="E24" i="65"/>
  <c r="E25" i="65"/>
  <c r="E26" i="65"/>
  <c r="E27" i="65"/>
  <c r="E28" i="65"/>
  <c r="E29" i="65"/>
  <c r="E30" i="65"/>
  <c r="E22" i="65"/>
  <c r="E21" i="65"/>
  <c r="H20" i="65"/>
  <c r="G20" i="65"/>
  <c r="F21" i="65"/>
  <c r="F22" i="65"/>
  <c r="F23" i="65"/>
  <c r="F24" i="65"/>
  <c r="F25" i="65"/>
  <c r="F26" i="65"/>
  <c r="F27" i="65"/>
  <c r="F28" i="65"/>
  <c r="F29" i="65"/>
  <c r="F30" i="65"/>
  <c r="F20" i="65"/>
  <c r="D22" i="65"/>
  <c r="D23" i="65"/>
  <c r="D24" i="65"/>
  <c r="D25" i="65"/>
  <c r="D26" i="65"/>
  <c r="D27" i="65"/>
  <c r="D28" i="65"/>
  <c r="D29" i="65"/>
  <c r="D30" i="65"/>
  <c r="D21" i="65"/>
  <c r="B2" i="65"/>
  <c r="C30" i="65"/>
  <c r="C29" i="65"/>
  <c r="C28" i="65"/>
  <c r="C27" i="65"/>
  <c r="C26" i="65"/>
  <c r="C25" i="65"/>
  <c r="C24" i="65"/>
  <c r="C23" i="65"/>
  <c r="C22" i="65"/>
  <c r="C21" i="65"/>
  <c r="C20" i="65"/>
  <c r="B30" i="65"/>
  <c r="B29" i="65"/>
  <c r="B28" i="65"/>
  <c r="B27" i="65"/>
  <c r="B26" i="65"/>
  <c r="B25" i="65"/>
  <c r="B24" i="65"/>
  <c r="B23" i="65"/>
  <c r="B22" i="65"/>
  <c r="B21" i="65"/>
  <c r="B20" i="65"/>
  <c r="L17" i="65"/>
  <c r="M17" i="65"/>
  <c r="N17" i="65"/>
  <c r="K17" i="65"/>
  <c r="F17" i="65"/>
  <c r="J20" i="66"/>
  <c r="N21" i="66"/>
  <c r="N22" i="66"/>
  <c r="N23" i="66"/>
  <c r="N24" i="66"/>
  <c r="N25" i="66"/>
  <c r="N26" i="66"/>
  <c r="N27" i="66"/>
  <c r="N28" i="66"/>
  <c r="N29" i="66"/>
  <c r="N30" i="66"/>
  <c r="N20" i="66"/>
  <c r="M21" i="66"/>
  <c r="M22" i="66"/>
  <c r="M23" i="66"/>
  <c r="M24" i="66"/>
  <c r="M25" i="66"/>
  <c r="M26" i="66"/>
  <c r="M27" i="66"/>
  <c r="M28" i="66"/>
  <c r="M29" i="66"/>
  <c r="M30" i="66"/>
  <c r="M20" i="66"/>
  <c r="L22" i="66"/>
  <c r="L23" i="66"/>
  <c r="L24" i="66"/>
  <c r="L25" i="66"/>
  <c r="L26" i="66"/>
  <c r="L27" i="66"/>
  <c r="L28" i="66"/>
  <c r="L29" i="66"/>
  <c r="L30" i="66"/>
  <c r="L21" i="66"/>
  <c r="L20" i="66"/>
  <c r="K22" i="66"/>
  <c r="K23" i="66"/>
  <c r="K24" i="66"/>
  <c r="K25" i="66"/>
  <c r="K26" i="66"/>
  <c r="K27" i="66"/>
  <c r="K28" i="66"/>
  <c r="K29" i="66"/>
  <c r="K30" i="66"/>
  <c r="K21" i="66"/>
  <c r="J22" i="66"/>
  <c r="J23" i="66"/>
  <c r="J24" i="66"/>
  <c r="J25" i="66"/>
  <c r="J26" i="66"/>
  <c r="J27" i="66"/>
  <c r="J28" i="66"/>
  <c r="J29" i="66"/>
  <c r="J30" i="66"/>
  <c r="J21" i="66"/>
  <c r="I21" i="66"/>
  <c r="I22" i="66"/>
  <c r="I23" i="66"/>
  <c r="I24" i="66"/>
  <c r="I25" i="66"/>
  <c r="I26" i="66"/>
  <c r="I27" i="66"/>
  <c r="I28" i="66"/>
  <c r="I29" i="66"/>
  <c r="I30" i="66"/>
  <c r="H21" i="66"/>
  <c r="H22" i="66"/>
  <c r="H23" i="66"/>
  <c r="H24" i="66"/>
  <c r="H25" i="66"/>
  <c r="H26" i="66"/>
  <c r="H27" i="66"/>
  <c r="H28" i="66"/>
  <c r="H29" i="66"/>
  <c r="H30" i="66"/>
  <c r="G21" i="66"/>
  <c r="G22" i="66"/>
  <c r="G23" i="66"/>
  <c r="G24" i="66"/>
  <c r="G25" i="66"/>
  <c r="G26" i="66"/>
  <c r="G27" i="66"/>
  <c r="G28" i="66"/>
  <c r="G29" i="66"/>
  <c r="G30" i="66"/>
  <c r="I20" i="66"/>
  <c r="E23" i="66"/>
  <c r="E24" i="66"/>
  <c r="E25" i="66"/>
  <c r="E26" i="66"/>
  <c r="E27" i="66"/>
  <c r="E28" i="66"/>
  <c r="E29" i="66"/>
  <c r="E30" i="66"/>
  <c r="E22" i="66"/>
  <c r="E21" i="66"/>
  <c r="H20" i="66"/>
  <c r="G20" i="66"/>
  <c r="F21" i="66"/>
  <c r="F22" i="66"/>
  <c r="F23" i="66"/>
  <c r="F24" i="66"/>
  <c r="F25" i="66"/>
  <c r="F26" i="66"/>
  <c r="F27" i="66"/>
  <c r="F28" i="66"/>
  <c r="F29" i="66"/>
  <c r="F30" i="66"/>
  <c r="F20" i="66"/>
  <c r="D22" i="66"/>
  <c r="D23" i="66"/>
  <c r="D24" i="66"/>
  <c r="D25" i="66"/>
  <c r="D26" i="66"/>
  <c r="D27" i="66"/>
  <c r="D28" i="66"/>
  <c r="D29" i="66"/>
  <c r="D30" i="66"/>
  <c r="D21" i="66"/>
  <c r="B2" i="66"/>
  <c r="C30" i="66"/>
  <c r="C29" i="66"/>
  <c r="C28" i="66"/>
  <c r="C27" i="66"/>
  <c r="C26" i="66"/>
  <c r="C25" i="66"/>
  <c r="C24" i="66"/>
  <c r="C23" i="66"/>
  <c r="C22" i="66"/>
  <c r="C21" i="66"/>
  <c r="C20" i="66"/>
  <c r="B30" i="66"/>
  <c r="B29" i="66"/>
  <c r="B28" i="66"/>
  <c r="B27" i="66"/>
  <c r="B26" i="66"/>
  <c r="B25" i="66"/>
  <c r="B24" i="66"/>
  <c r="B23" i="66"/>
  <c r="B22" i="66"/>
  <c r="B21" i="66"/>
  <c r="B20" i="66"/>
  <c r="L17" i="66"/>
  <c r="M17" i="66"/>
  <c r="N17" i="66"/>
  <c r="K17" i="66"/>
  <c r="F17" i="66"/>
  <c r="J20" i="67"/>
  <c r="N21" i="67"/>
  <c r="N22" i="67"/>
  <c r="N23" i="67"/>
  <c r="N24" i="67"/>
  <c r="N25" i="67"/>
  <c r="N26" i="67"/>
  <c r="N27" i="67"/>
  <c r="N28" i="67"/>
  <c r="N29" i="67"/>
  <c r="N30" i="67"/>
  <c r="N20" i="67"/>
  <c r="M21" i="67"/>
  <c r="M22" i="67"/>
  <c r="M23" i="67"/>
  <c r="M24" i="67"/>
  <c r="M25" i="67"/>
  <c r="M26" i="67"/>
  <c r="M27" i="67"/>
  <c r="M28" i="67"/>
  <c r="M29" i="67"/>
  <c r="M30" i="67"/>
  <c r="M20" i="67"/>
  <c r="L22" i="67"/>
  <c r="L23" i="67"/>
  <c r="L24" i="67"/>
  <c r="L25" i="67"/>
  <c r="L26" i="67"/>
  <c r="L27" i="67"/>
  <c r="L28" i="67"/>
  <c r="L29" i="67"/>
  <c r="L30" i="67"/>
  <c r="L21" i="67"/>
  <c r="L20" i="67"/>
  <c r="K22" i="67"/>
  <c r="K23" i="67"/>
  <c r="K24" i="67"/>
  <c r="K25" i="67"/>
  <c r="K26" i="67"/>
  <c r="K27" i="67"/>
  <c r="K28" i="67"/>
  <c r="K29" i="67"/>
  <c r="K30" i="67"/>
  <c r="K21" i="67"/>
  <c r="J22" i="67"/>
  <c r="J23" i="67"/>
  <c r="J24" i="67"/>
  <c r="J25" i="67"/>
  <c r="J26" i="67"/>
  <c r="J27" i="67"/>
  <c r="J28" i="67"/>
  <c r="J29" i="67"/>
  <c r="J30" i="67"/>
  <c r="J21" i="67"/>
  <c r="I21" i="67"/>
  <c r="I22" i="67"/>
  <c r="I23" i="67"/>
  <c r="I24" i="67"/>
  <c r="I25" i="67"/>
  <c r="I26" i="67"/>
  <c r="I27" i="67"/>
  <c r="I28" i="67"/>
  <c r="I29" i="67"/>
  <c r="I30" i="67"/>
  <c r="H21" i="67"/>
  <c r="H22" i="67"/>
  <c r="H23" i="67"/>
  <c r="H24" i="67"/>
  <c r="H25" i="67"/>
  <c r="H26" i="67"/>
  <c r="H27" i="67"/>
  <c r="H28" i="67"/>
  <c r="H29" i="67"/>
  <c r="H30" i="67"/>
  <c r="G21" i="67"/>
  <c r="G22" i="67"/>
  <c r="G23" i="67"/>
  <c r="G24" i="67"/>
  <c r="G25" i="67"/>
  <c r="G26" i="67"/>
  <c r="G27" i="67"/>
  <c r="G28" i="67"/>
  <c r="G29" i="67"/>
  <c r="G30" i="67"/>
  <c r="I20" i="67"/>
  <c r="E23" i="67"/>
  <c r="E24" i="67"/>
  <c r="E25" i="67"/>
  <c r="E26" i="67"/>
  <c r="E27" i="67"/>
  <c r="E28" i="67"/>
  <c r="E29" i="67"/>
  <c r="E30" i="67"/>
  <c r="E22" i="67"/>
  <c r="E21" i="67"/>
  <c r="H20" i="67"/>
  <c r="G20" i="67"/>
  <c r="F21" i="67"/>
  <c r="F22" i="67"/>
  <c r="F23" i="67"/>
  <c r="F24" i="67"/>
  <c r="F25" i="67"/>
  <c r="F26" i="67"/>
  <c r="F27" i="67"/>
  <c r="F28" i="67"/>
  <c r="F29" i="67"/>
  <c r="F30" i="67"/>
  <c r="F20" i="67"/>
  <c r="D22" i="67"/>
  <c r="D23" i="67"/>
  <c r="D24" i="67"/>
  <c r="D25" i="67"/>
  <c r="D26" i="67"/>
  <c r="D27" i="67"/>
  <c r="D28" i="67"/>
  <c r="D29" i="67"/>
  <c r="D30" i="67"/>
  <c r="D21" i="67"/>
  <c r="B2" i="67"/>
  <c r="C30" i="67"/>
  <c r="C29" i="67"/>
  <c r="C28" i="67"/>
  <c r="C27" i="67"/>
  <c r="C26" i="67"/>
  <c r="C25" i="67"/>
  <c r="C24" i="67"/>
  <c r="C23" i="67"/>
  <c r="C22" i="67"/>
  <c r="C21" i="67"/>
  <c r="C20" i="67"/>
  <c r="B30" i="67"/>
  <c r="B29" i="67"/>
  <c r="B28" i="67"/>
  <c r="B27" i="67"/>
  <c r="B26" i="67"/>
  <c r="B25" i="67"/>
  <c r="B24" i="67"/>
  <c r="B23" i="67"/>
  <c r="B22" i="67"/>
  <c r="B21" i="67"/>
  <c r="B20" i="67"/>
  <c r="L17" i="67"/>
  <c r="M17" i="67"/>
  <c r="N17" i="67"/>
  <c r="K17" i="67"/>
  <c r="F17" i="67"/>
  <c r="J20" i="68"/>
  <c r="N21" i="68"/>
  <c r="N22" i="68"/>
  <c r="N23" i="68"/>
  <c r="N24" i="68"/>
  <c r="N25" i="68"/>
  <c r="N26" i="68"/>
  <c r="N27" i="68"/>
  <c r="N28" i="68"/>
  <c r="N29" i="68"/>
  <c r="N30" i="68"/>
  <c r="N20" i="68"/>
  <c r="M21" i="68"/>
  <c r="M22" i="68"/>
  <c r="M23" i="68"/>
  <c r="M24" i="68"/>
  <c r="M25" i="68"/>
  <c r="M26" i="68"/>
  <c r="M27" i="68"/>
  <c r="M28" i="68"/>
  <c r="M29" i="68"/>
  <c r="M30" i="68"/>
  <c r="M20" i="68"/>
  <c r="L22" i="68"/>
  <c r="L23" i="68"/>
  <c r="L24" i="68"/>
  <c r="L25" i="68"/>
  <c r="L26" i="68"/>
  <c r="L27" i="68"/>
  <c r="L28" i="68"/>
  <c r="L29" i="68"/>
  <c r="L30" i="68"/>
  <c r="L21" i="68"/>
  <c r="L20" i="68"/>
  <c r="K22" i="68"/>
  <c r="K23" i="68"/>
  <c r="K24" i="68"/>
  <c r="K25" i="68"/>
  <c r="K26" i="68"/>
  <c r="K27" i="68"/>
  <c r="K28" i="68"/>
  <c r="K29" i="68"/>
  <c r="K30" i="68"/>
  <c r="K21" i="68"/>
  <c r="J22" i="68"/>
  <c r="J23" i="68"/>
  <c r="J24" i="68"/>
  <c r="J25" i="68"/>
  <c r="J26" i="68"/>
  <c r="J27" i="68"/>
  <c r="J28" i="68"/>
  <c r="J29" i="68"/>
  <c r="J30" i="68"/>
  <c r="J21" i="68"/>
  <c r="I21" i="68"/>
  <c r="I22" i="68"/>
  <c r="I23" i="68"/>
  <c r="I24" i="68"/>
  <c r="I25" i="68"/>
  <c r="I26" i="68"/>
  <c r="I27" i="68"/>
  <c r="I28" i="68"/>
  <c r="I29" i="68"/>
  <c r="I30" i="68"/>
  <c r="H21" i="68"/>
  <c r="H22" i="68"/>
  <c r="H23" i="68"/>
  <c r="H24" i="68"/>
  <c r="H25" i="68"/>
  <c r="H26" i="68"/>
  <c r="H27" i="68"/>
  <c r="H28" i="68"/>
  <c r="H29" i="68"/>
  <c r="H30" i="68"/>
  <c r="G21" i="68"/>
  <c r="G22" i="68"/>
  <c r="G23" i="68"/>
  <c r="G24" i="68"/>
  <c r="G25" i="68"/>
  <c r="G26" i="68"/>
  <c r="G27" i="68"/>
  <c r="G28" i="68"/>
  <c r="G29" i="68"/>
  <c r="G30" i="68"/>
  <c r="I20" i="68"/>
  <c r="E23" i="68"/>
  <c r="E24" i="68"/>
  <c r="E25" i="68"/>
  <c r="E26" i="68"/>
  <c r="E27" i="68"/>
  <c r="E28" i="68"/>
  <c r="E29" i="68"/>
  <c r="E30" i="68"/>
  <c r="E22" i="68"/>
  <c r="E21" i="68"/>
  <c r="H20" i="68"/>
  <c r="G20" i="68"/>
  <c r="F21" i="68"/>
  <c r="F22" i="68"/>
  <c r="F23" i="68"/>
  <c r="F24" i="68"/>
  <c r="F25" i="68"/>
  <c r="F26" i="68"/>
  <c r="F27" i="68"/>
  <c r="F28" i="68"/>
  <c r="F29" i="68"/>
  <c r="F30" i="68"/>
  <c r="F20" i="68"/>
  <c r="D22" i="68"/>
  <c r="D23" i="68"/>
  <c r="D24" i="68"/>
  <c r="D25" i="68"/>
  <c r="D26" i="68"/>
  <c r="D27" i="68"/>
  <c r="D28" i="68"/>
  <c r="D29" i="68"/>
  <c r="D30" i="68"/>
  <c r="D21" i="68"/>
  <c r="B2" i="68"/>
  <c r="C30" i="68"/>
  <c r="C29" i="68"/>
  <c r="C28" i="68"/>
  <c r="C27" i="68"/>
  <c r="C26" i="68"/>
  <c r="C25" i="68"/>
  <c r="C24" i="68"/>
  <c r="C23" i="68"/>
  <c r="C22" i="68"/>
  <c r="C21" i="68"/>
  <c r="C20" i="68"/>
  <c r="B30" i="68"/>
  <c r="B29" i="68"/>
  <c r="B28" i="68"/>
  <c r="B27" i="68"/>
  <c r="B26" i="68"/>
  <c r="B25" i="68"/>
  <c r="B24" i="68"/>
  <c r="B23" i="68"/>
  <c r="B22" i="68"/>
  <c r="B21" i="68"/>
  <c r="B20" i="68"/>
  <c r="L17" i="68"/>
  <c r="M17" i="68"/>
  <c r="N17" i="68"/>
  <c r="K17" i="68"/>
  <c r="F17" i="68"/>
  <c r="J20" i="69"/>
  <c r="N21" i="69"/>
  <c r="N22" i="69"/>
  <c r="N23" i="69"/>
  <c r="N24" i="69"/>
  <c r="N25" i="69"/>
  <c r="N26" i="69"/>
  <c r="N27" i="69"/>
  <c r="N28" i="69"/>
  <c r="N29" i="69"/>
  <c r="N30" i="69"/>
  <c r="N20" i="69"/>
  <c r="M21" i="69"/>
  <c r="M22" i="69"/>
  <c r="M23" i="69"/>
  <c r="M24" i="69"/>
  <c r="M25" i="69"/>
  <c r="M26" i="69"/>
  <c r="M27" i="69"/>
  <c r="M28" i="69"/>
  <c r="M29" i="69"/>
  <c r="M30" i="69"/>
  <c r="M20" i="69"/>
  <c r="L22" i="69"/>
  <c r="L23" i="69"/>
  <c r="L24" i="69"/>
  <c r="L25" i="69"/>
  <c r="L26" i="69"/>
  <c r="L27" i="69"/>
  <c r="L28" i="69"/>
  <c r="L29" i="69"/>
  <c r="L30" i="69"/>
  <c r="L21" i="69"/>
  <c r="L20" i="69"/>
  <c r="K22" i="69"/>
  <c r="K23" i="69"/>
  <c r="K24" i="69"/>
  <c r="K25" i="69"/>
  <c r="K26" i="69"/>
  <c r="K27" i="69"/>
  <c r="K28" i="69"/>
  <c r="K29" i="69"/>
  <c r="K30" i="69"/>
  <c r="K21" i="69"/>
  <c r="J22" i="69"/>
  <c r="J23" i="69"/>
  <c r="J24" i="69"/>
  <c r="J25" i="69"/>
  <c r="J26" i="69"/>
  <c r="J27" i="69"/>
  <c r="J28" i="69"/>
  <c r="J29" i="69"/>
  <c r="J30" i="69"/>
  <c r="J21" i="69"/>
  <c r="I21" i="69"/>
  <c r="I22" i="69"/>
  <c r="I23" i="69"/>
  <c r="I24" i="69"/>
  <c r="I25" i="69"/>
  <c r="I26" i="69"/>
  <c r="I27" i="69"/>
  <c r="I28" i="69"/>
  <c r="I29" i="69"/>
  <c r="I30" i="69"/>
  <c r="H21" i="69"/>
  <c r="H22" i="69"/>
  <c r="H23" i="69"/>
  <c r="H24" i="69"/>
  <c r="H25" i="69"/>
  <c r="H26" i="69"/>
  <c r="H27" i="69"/>
  <c r="H28" i="69"/>
  <c r="H29" i="69"/>
  <c r="H30" i="69"/>
  <c r="G21" i="69"/>
  <c r="G22" i="69"/>
  <c r="G23" i="69"/>
  <c r="G24" i="69"/>
  <c r="G25" i="69"/>
  <c r="G26" i="69"/>
  <c r="G27" i="69"/>
  <c r="G28" i="69"/>
  <c r="G29" i="69"/>
  <c r="G30" i="69"/>
  <c r="I20" i="69"/>
  <c r="E23" i="69"/>
  <c r="E24" i="69"/>
  <c r="E25" i="69"/>
  <c r="E26" i="69"/>
  <c r="E27" i="69"/>
  <c r="E28" i="69"/>
  <c r="E29" i="69"/>
  <c r="E30" i="69"/>
  <c r="E22" i="69"/>
  <c r="E21" i="69"/>
  <c r="H20" i="69"/>
  <c r="G20" i="69"/>
  <c r="F21" i="69"/>
  <c r="F22" i="69"/>
  <c r="F23" i="69"/>
  <c r="F24" i="69"/>
  <c r="F25" i="69"/>
  <c r="F26" i="69"/>
  <c r="F27" i="69"/>
  <c r="F28" i="69"/>
  <c r="F29" i="69"/>
  <c r="F30" i="69"/>
  <c r="F20" i="69"/>
  <c r="D22" i="69"/>
  <c r="D23" i="69"/>
  <c r="D24" i="69"/>
  <c r="D25" i="69"/>
  <c r="D26" i="69"/>
  <c r="D27" i="69"/>
  <c r="D28" i="69"/>
  <c r="D29" i="69"/>
  <c r="D30" i="69"/>
  <c r="D21" i="69"/>
  <c r="B2" i="69"/>
  <c r="C30" i="69"/>
  <c r="C29" i="69"/>
  <c r="C28" i="69"/>
  <c r="C27" i="69"/>
  <c r="C26" i="69"/>
  <c r="C25" i="69"/>
  <c r="C24" i="69"/>
  <c r="C23" i="69"/>
  <c r="C22" i="69"/>
  <c r="C21" i="69"/>
  <c r="C20" i="69"/>
  <c r="B30" i="69"/>
  <c r="B29" i="69"/>
  <c r="B28" i="69"/>
  <c r="B27" i="69"/>
  <c r="B26" i="69"/>
  <c r="B25" i="69"/>
  <c r="B24" i="69"/>
  <c r="B23" i="69"/>
  <c r="B22" i="69"/>
  <c r="B21" i="69"/>
  <c r="B20" i="69"/>
  <c r="L17" i="69"/>
  <c r="M17" i="69"/>
  <c r="N17" i="69"/>
  <c r="K17" i="69"/>
  <c r="F17" i="69"/>
  <c r="J20" i="70"/>
  <c r="N21" i="70"/>
  <c r="N22" i="70"/>
  <c r="N23" i="70"/>
  <c r="N24" i="70"/>
  <c r="N25" i="70"/>
  <c r="N26" i="70"/>
  <c r="N27" i="70"/>
  <c r="N28" i="70"/>
  <c r="N29" i="70"/>
  <c r="N30" i="70"/>
  <c r="N20" i="70"/>
  <c r="M21" i="70"/>
  <c r="M22" i="70"/>
  <c r="M23" i="70"/>
  <c r="M24" i="70"/>
  <c r="M25" i="70"/>
  <c r="M26" i="70"/>
  <c r="M27" i="70"/>
  <c r="M28" i="70"/>
  <c r="M29" i="70"/>
  <c r="M30" i="70"/>
  <c r="M20" i="70"/>
  <c r="L22" i="70"/>
  <c r="L23" i="70"/>
  <c r="L24" i="70"/>
  <c r="L25" i="70"/>
  <c r="L26" i="70"/>
  <c r="L27" i="70"/>
  <c r="L28" i="70"/>
  <c r="L29" i="70"/>
  <c r="L30" i="70"/>
  <c r="L21" i="70"/>
  <c r="L20" i="70"/>
  <c r="K22" i="70"/>
  <c r="K23" i="70"/>
  <c r="K24" i="70"/>
  <c r="K25" i="70"/>
  <c r="K26" i="70"/>
  <c r="K27" i="70"/>
  <c r="K28" i="70"/>
  <c r="K29" i="70"/>
  <c r="K30" i="70"/>
  <c r="K21" i="70"/>
  <c r="J22" i="70"/>
  <c r="J23" i="70"/>
  <c r="J24" i="70"/>
  <c r="J25" i="70"/>
  <c r="J26" i="70"/>
  <c r="J27" i="70"/>
  <c r="J28" i="70"/>
  <c r="J29" i="70"/>
  <c r="J30" i="70"/>
  <c r="J21" i="70"/>
  <c r="I21" i="70"/>
  <c r="I22" i="70"/>
  <c r="I23" i="70"/>
  <c r="I24" i="70"/>
  <c r="I25" i="70"/>
  <c r="I26" i="70"/>
  <c r="I27" i="70"/>
  <c r="I28" i="70"/>
  <c r="I29" i="70"/>
  <c r="I30" i="70"/>
  <c r="H21" i="70"/>
  <c r="H22" i="70"/>
  <c r="H23" i="70"/>
  <c r="H24" i="70"/>
  <c r="H25" i="70"/>
  <c r="H26" i="70"/>
  <c r="H27" i="70"/>
  <c r="H28" i="70"/>
  <c r="H29" i="70"/>
  <c r="H30" i="70"/>
  <c r="G21" i="70"/>
  <c r="G22" i="70"/>
  <c r="G23" i="70"/>
  <c r="G24" i="70"/>
  <c r="G25" i="70"/>
  <c r="G26" i="70"/>
  <c r="G27" i="70"/>
  <c r="G28" i="70"/>
  <c r="G29" i="70"/>
  <c r="G30" i="70"/>
  <c r="I20" i="70"/>
  <c r="E23" i="70"/>
  <c r="E24" i="70"/>
  <c r="E25" i="70"/>
  <c r="E26" i="70"/>
  <c r="E27" i="70"/>
  <c r="E28" i="70"/>
  <c r="E29" i="70"/>
  <c r="E30" i="70"/>
  <c r="E22" i="70"/>
  <c r="E21" i="70"/>
  <c r="H20" i="70"/>
  <c r="G20" i="70"/>
  <c r="F21" i="70"/>
  <c r="F22" i="70"/>
  <c r="F23" i="70"/>
  <c r="F24" i="70"/>
  <c r="F25" i="70"/>
  <c r="F26" i="70"/>
  <c r="F27" i="70"/>
  <c r="F28" i="70"/>
  <c r="F29" i="70"/>
  <c r="F30" i="70"/>
  <c r="F20" i="70"/>
  <c r="D22" i="70"/>
  <c r="D23" i="70"/>
  <c r="D24" i="70"/>
  <c r="D25" i="70"/>
  <c r="D26" i="70"/>
  <c r="D27" i="70"/>
  <c r="D28" i="70"/>
  <c r="D29" i="70"/>
  <c r="D30" i="70"/>
  <c r="D21" i="70"/>
  <c r="B2" i="70"/>
  <c r="C30" i="70"/>
  <c r="C29" i="70"/>
  <c r="C28" i="70"/>
  <c r="C27" i="70"/>
  <c r="C26" i="70"/>
  <c r="C25" i="70"/>
  <c r="C24" i="70"/>
  <c r="C23" i="70"/>
  <c r="C22" i="70"/>
  <c r="C21" i="70"/>
  <c r="C20" i="70"/>
  <c r="B30" i="70"/>
  <c r="B29" i="70"/>
  <c r="B28" i="70"/>
  <c r="B27" i="70"/>
  <c r="B26" i="70"/>
  <c r="B25" i="70"/>
  <c r="B24" i="70"/>
  <c r="B23" i="70"/>
  <c r="B22" i="70"/>
  <c r="B21" i="70"/>
  <c r="B20" i="70"/>
  <c r="L17" i="70"/>
  <c r="M17" i="70"/>
  <c r="N17" i="70"/>
  <c r="K17" i="70"/>
  <c r="F17" i="70"/>
  <c r="J20" i="71"/>
  <c r="N21" i="71"/>
  <c r="N22" i="71"/>
  <c r="N23" i="71"/>
  <c r="N24" i="71"/>
  <c r="N25" i="71"/>
  <c r="N26" i="71"/>
  <c r="N27" i="71"/>
  <c r="N28" i="71"/>
  <c r="N29" i="71"/>
  <c r="N30" i="71"/>
  <c r="N20" i="71"/>
  <c r="M21" i="71"/>
  <c r="M22" i="71"/>
  <c r="M23" i="71"/>
  <c r="M24" i="71"/>
  <c r="M25" i="71"/>
  <c r="M26" i="71"/>
  <c r="M27" i="71"/>
  <c r="M28" i="71"/>
  <c r="M29" i="71"/>
  <c r="M30" i="71"/>
  <c r="M20" i="71"/>
  <c r="L22" i="71"/>
  <c r="L23" i="71"/>
  <c r="L24" i="71"/>
  <c r="L25" i="71"/>
  <c r="L26" i="71"/>
  <c r="L27" i="71"/>
  <c r="L28" i="71"/>
  <c r="L29" i="71"/>
  <c r="L30" i="71"/>
  <c r="L21" i="71"/>
  <c r="L20" i="71"/>
  <c r="K22" i="71"/>
  <c r="K23" i="71"/>
  <c r="K24" i="71"/>
  <c r="K25" i="71"/>
  <c r="K26" i="71"/>
  <c r="K27" i="71"/>
  <c r="K28" i="71"/>
  <c r="K29" i="71"/>
  <c r="K30" i="71"/>
  <c r="K21" i="71"/>
  <c r="J22" i="71"/>
  <c r="J23" i="71"/>
  <c r="J24" i="71"/>
  <c r="J25" i="71"/>
  <c r="J26" i="71"/>
  <c r="J27" i="71"/>
  <c r="J28" i="71"/>
  <c r="J29" i="71"/>
  <c r="J30" i="71"/>
  <c r="J21" i="71"/>
  <c r="I21" i="71"/>
  <c r="I22" i="71"/>
  <c r="I23" i="71"/>
  <c r="I24" i="71"/>
  <c r="I25" i="71"/>
  <c r="I26" i="71"/>
  <c r="I27" i="71"/>
  <c r="I28" i="71"/>
  <c r="I29" i="71"/>
  <c r="I30" i="71"/>
  <c r="H21" i="71"/>
  <c r="H22" i="71"/>
  <c r="H23" i="71"/>
  <c r="H24" i="71"/>
  <c r="H25" i="71"/>
  <c r="H26" i="71"/>
  <c r="H27" i="71"/>
  <c r="H28" i="71"/>
  <c r="H29" i="71"/>
  <c r="H30" i="71"/>
  <c r="G21" i="71"/>
  <c r="G22" i="71"/>
  <c r="G23" i="71"/>
  <c r="G24" i="71"/>
  <c r="G25" i="71"/>
  <c r="G26" i="71"/>
  <c r="G27" i="71"/>
  <c r="G28" i="71"/>
  <c r="G29" i="71"/>
  <c r="G30" i="71"/>
  <c r="I20" i="71"/>
  <c r="E23" i="71"/>
  <c r="E24" i="71"/>
  <c r="E25" i="71"/>
  <c r="E26" i="71"/>
  <c r="E27" i="71"/>
  <c r="E28" i="71"/>
  <c r="E29" i="71"/>
  <c r="E30" i="71"/>
  <c r="E22" i="71"/>
  <c r="E21" i="71"/>
  <c r="H20" i="71"/>
  <c r="G20" i="71"/>
  <c r="F21" i="71"/>
  <c r="F22" i="71"/>
  <c r="F23" i="71"/>
  <c r="F24" i="71"/>
  <c r="F25" i="71"/>
  <c r="F26" i="71"/>
  <c r="F27" i="71"/>
  <c r="F28" i="71"/>
  <c r="F29" i="71"/>
  <c r="F30" i="71"/>
  <c r="F20" i="71"/>
  <c r="D22" i="71"/>
  <c r="D23" i="71"/>
  <c r="D24" i="71"/>
  <c r="D25" i="71"/>
  <c r="D26" i="71"/>
  <c r="D27" i="71"/>
  <c r="D28" i="71"/>
  <c r="D29" i="71"/>
  <c r="D30" i="71"/>
  <c r="D21" i="71"/>
  <c r="B2" i="71"/>
  <c r="C30" i="71"/>
  <c r="C29" i="71"/>
  <c r="C28" i="71"/>
  <c r="C27" i="71"/>
  <c r="C26" i="71"/>
  <c r="C25" i="71"/>
  <c r="C24" i="71"/>
  <c r="C23" i="71"/>
  <c r="C22" i="71"/>
  <c r="C21" i="71"/>
  <c r="C20" i="71"/>
  <c r="B30" i="71"/>
  <c r="B29" i="71"/>
  <c r="B28" i="71"/>
  <c r="B27" i="71"/>
  <c r="B26" i="71"/>
  <c r="B25" i="71"/>
  <c r="B24" i="71"/>
  <c r="B23" i="71"/>
  <c r="B22" i="71"/>
  <c r="B21" i="71"/>
  <c r="B20" i="71"/>
  <c r="L17" i="71"/>
  <c r="M17" i="71"/>
  <c r="N17" i="71"/>
  <c r="K17" i="71"/>
  <c r="F17" i="71"/>
  <c r="L45" i="54" l="1"/>
  <c r="J45" i="54"/>
  <c r="K45" i="54"/>
  <c r="J44" i="54"/>
  <c r="K44" i="54"/>
  <c r="L44" i="54"/>
</calcChain>
</file>

<file path=xl/sharedStrings.xml><?xml version="1.0" encoding="utf-8"?>
<sst xmlns="http://schemas.openxmlformats.org/spreadsheetml/2006/main" count="1464" uniqueCount="108">
  <si>
    <t>Year</t>
  </si>
  <si>
    <t>Total Members</t>
  </si>
  <si>
    <t>Avg. Worship Attn.</t>
  </si>
  <si>
    <t>Total New Nazarenes</t>
  </si>
  <si>
    <t>Total Paid to District</t>
  </si>
  <si>
    <t># of Congre-gations*</t>
  </si>
  <si>
    <t>Hispanic Churches of the Nazarene</t>
  </si>
  <si>
    <t>Total</t>
  </si>
  <si>
    <t>% Change in Members</t>
  </si>
  <si>
    <t>% Change in Worship Attn.</t>
  </si>
  <si>
    <t>New Nazarenes per Congre-gation</t>
  </si>
  <si>
    <t>% of Raised Paid to District</t>
  </si>
  <si>
    <t>Haitian Churches of the Nazarene</t>
  </si>
  <si>
    <t>Korean Churches of the Nazarene</t>
  </si>
  <si>
    <t>Native American Churches of the Nazarene</t>
  </si>
  <si>
    <t>Armenian Churches of the Nazarene</t>
  </si>
  <si>
    <t>Cambodian Churches of the Nazarene</t>
  </si>
  <si>
    <t>Chinese Churches of the Nazarene</t>
  </si>
  <si>
    <t>Filipino Churches of the Nazarene</t>
  </si>
  <si>
    <t>Laotian Churches of the Nazarene</t>
  </si>
  <si>
    <t>Portuguese Churches of the Nazarene</t>
  </si>
  <si>
    <t>Russian Churches of the Nazarene</t>
  </si>
  <si>
    <t>Samoan Churches of the Nazarene</t>
  </si>
  <si>
    <t>Vietnamese Churches of the Nazarene</t>
  </si>
  <si>
    <t>South Asian Churches of the Nazarene</t>
  </si>
  <si>
    <t>Eritrean Churches of the Nazarene</t>
  </si>
  <si>
    <t>**Includes WEF and Approved Specials</t>
  </si>
  <si>
    <t>Total Paid to 10%**</t>
  </si>
  <si>
    <t>% of Raised Paid to 10%**</t>
  </si>
  <si>
    <t>USA/Canada Church of the Nazarene</t>
  </si>
  <si>
    <t>Cultural Group</t>
  </si>
  <si>
    <t>% Change in Churches</t>
  </si>
  <si>
    <t>% Change in Membership</t>
  </si>
  <si>
    <t>Totals</t>
  </si>
  <si>
    <t>*Includes active and inactive organized churches and active NewStarts.</t>
  </si>
  <si>
    <t>African</t>
  </si>
  <si>
    <t>Arab</t>
  </si>
  <si>
    <t>Armenian</t>
  </si>
  <si>
    <t>Black</t>
  </si>
  <si>
    <t>Cambodian</t>
  </si>
  <si>
    <t>Chinese</t>
  </si>
  <si>
    <t>Congolese</t>
  </si>
  <si>
    <t>Eritrean</t>
  </si>
  <si>
    <t>Eskimo</t>
  </si>
  <si>
    <t>Ethiopian</t>
  </si>
  <si>
    <t>Filipino</t>
  </si>
  <si>
    <t>French</t>
  </si>
  <si>
    <t>Haitian</t>
  </si>
  <si>
    <t>Hawaiian</t>
  </si>
  <si>
    <t>Hispanic</t>
  </si>
  <si>
    <t>Italian</t>
  </si>
  <si>
    <t>Japanese</t>
  </si>
  <si>
    <t>Jewish</t>
  </si>
  <si>
    <t>Korean</t>
  </si>
  <si>
    <t>Lahu</t>
  </si>
  <si>
    <t>Laotian</t>
  </si>
  <si>
    <t>Liberian</t>
  </si>
  <si>
    <t>Multicultural</t>
  </si>
  <si>
    <t>Native American</t>
  </si>
  <si>
    <t>Portuguese</t>
  </si>
  <si>
    <t>Russian</t>
  </si>
  <si>
    <t>Samoan</t>
  </si>
  <si>
    <t>South Asian</t>
  </si>
  <si>
    <t>Sudan</t>
  </si>
  <si>
    <t>Tamil</t>
  </si>
  <si>
    <t>Vietnamese</t>
  </si>
  <si>
    <t>West Indian</t>
  </si>
  <si>
    <t>White/English-speaking</t>
  </si>
  <si>
    <t>Black Churches of the Nazarene</t>
  </si>
  <si>
    <t>Arab Churches of the Nazarene</t>
  </si>
  <si>
    <t>African Churches of the Nazarene</t>
  </si>
  <si>
    <t>Congolese Churches of the Nazarene</t>
  </si>
  <si>
    <t>Eskimo Churches of the Nazarene</t>
  </si>
  <si>
    <t>Ethiopian Churches of the Nazarene</t>
  </si>
  <si>
    <t>French Churches of the Nazarene</t>
  </si>
  <si>
    <t>Hawaiian Churches of the Nazarene</t>
  </si>
  <si>
    <t>Jewish Churches of the Nazarene</t>
  </si>
  <si>
    <t>Lahu Churches of the Nazarene</t>
  </si>
  <si>
    <t>Liberian Churches of the Nazarene</t>
  </si>
  <si>
    <t>Sudan Churches of the Nazarene</t>
  </si>
  <si>
    <t>Tamil Churches of the Nazarene</t>
  </si>
  <si>
    <t>West Indian Churches of the Nazarene</t>
  </si>
  <si>
    <t>Cape Verdean</t>
  </si>
  <si>
    <t>Cape Verdean Churches of the Nazarene</t>
  </si>
  <si>
    <t>Mein</t>
  </si>
  <si>
    <t>Indonesian</t>
  </si>
  <si>
    <t>Swahili</t>
  </si>
  <si>
    <t>Total Child Disc. Attn.</t>
  </si>
  <si>
    <t>Total Youth Disc. Attn.</t>
  </si>
  <si>
    <t>Total Church Income</t>
  </si>
  <si>
    <t>Total Paid to Education</t>
  </si>
  <si>
    <t>Total Disciple-ship Attn.</t>
  </si>
  <si>
    <t>Disc. Attn. As a % of Worship Attn.</t>
  </si>
  <si>
    <t>Child Disc. Attn. As a % of Total S.S. Attn.</t>
  </si>
  <si>
    <t>Youth Disc. Attn. As a % of Total S.S. Attn.</t>
  </si>
  <si>
    <t>Adult Disc. Attn. As a % of Total S.S. Attn.</t>
  </si>
  <si>
    <t>% Change in Total Church Income</t>
  </si>
  <si>
    <t>% of Raised Paid to Education</t>
  </si>
  <si>
    <t>Total Adult Disc. Attn.</t>
  </si>
  <si>
    <t>Swahili Churches of the Nazarene</t>
  </si>
  <si>
    <t>Indonesian Churches of the Nazarene</t>
  </si>
  <si>
    <t>Totals without White/English-Speaking</t>
  </si>
  <si>
    <t>Burmese</t>
  </si>
  <si>
    <t>Burmese Churches of the Nazarene</t>
  </si>
  <si>
    <t>White/English-speaking Churches of the Nazarene</t>
  </si>
  <si>
    <t>Multicultural Churches of the Nazarene</t>
  </si>
  <si>
    <t>*Includes active and inactive organized churches and active not yet organized churches.</t>
  </si>
  <si>
    <t>Fijian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</si>
</sst>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&quot;$&quot;#,##0"/>
    <numFmt numFmtId="165" formatCode="0.0%"/>
    <numFmt numFmtId="166" formatCode="#,##0.0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sz val="10"/>
      <color indexed="8"/>
      <name val="Arial"/>
    </font>
    <font>
      <sz val="10"/>
      <color indexed="8"/>
      <name val="MS Sans Serif"/>
    </font>
    <font>
      <b/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9"/>
      <name val="Arial"/>
    </font>
    <font>
      <sz val="10"/>
      <color indexed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4" fillId="0" borderId="0"/>
    <xf numFmtId="9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6" fillId="0" borderId="0" xfId="0" applyFont="1" applyAlignment="1">
      <alignment wrapText="1"/>
    </xf>
    <xf numFmtId="0" fontId="5" fillId="0" borderId="1" xfId="1" applyFont="1" applyFill="1" applyBorder="1" applyAlignment="1">
      <alignment horizontal="center" wrapText="1"/>
    </xf>
    <xf numFmtId="0" fontId="3" fillId="0" borderId="1" xfId="1" applyFont="1" applyFill="1" applyBorder="1" applyAlignment="1">
      <alignment horizontal="center" wrapText="1"/>
    </xf>
    <xf numFmtId="3" fontId="3" fillId="0" borderId="1" xfId="1" applyNumberFormat="1" applyFont="1" applyFill="1" applyBorder="1" applyAlignment="1">
      <alignment horizontal="right"/>
    </xf>
    <xf numFmtId="164" fontId="3" fillId="0" borderId="1" xfId="1" applyNumberFormat="1" applyFont="1" applyFill="1" applyBorder="1" applyAlignment="1">
      <alignment horizontal="right"/>
    </xf>
    <xf numFmtId="0" fontId="0" fillId="0" borderId="1" xfId="0" applyBorder="1" applyAlignment="1">
      <alignment horizontal="center"/>
    </xf>
    <xf numFmtId="3" fontId="0" fillId="0" borderId="1" xfId="0" applyNumberFormat="1" applyBorder="1"/>
    <xf numFmtId="164" fontId="0" fillId="0" borderId="1" xfId="0" applyNumberFormat="1" applyBorder="1"/>
    <xf numFmtId="166" fontId="3" fillId="0" borderId="1" xfId="1" applyNumberFormat="1" applyFont="1" applyFill="1" applyBorder="1" applyAlignment="1">
      <alignment horizontal="right"/>
    </xf>
    <xf numFmtId="165" fontId="3" fillId="0" borderId="1" xfId="2" applyNumberFormat="1" applyFont="1" applyFill="1" applyBorder="1" applyAlignment="1">
      <alignment horizontal="right"/>
    </xf>
    <xf numFmtId="1" fontId="3" fillId="0" borderId="1" xfId="1" applyNumberFormat="1" applyFont="1" applyFill="1" applyBorder="1" applyAlignment="1">
      <alignment horizontal="center" wrapText="1"/>
    </xf>
    <xf numFmtId="0" fontId="10" fillId="0" borderId="1" xfId="1" applyFont="1" applyFill="1" applyBorder="1" applyAlignment="1">
      <alignment horizontal="center" wrapText="1"/>
    </xf>
    <xf numFmtId="0" fontId="10" fillId="0" borderId="2" xfId="1" applyFont="1" applyFill="1" applyBorder="1" applyAlignment="1">
      <alignment horizontal="center" wrapText="1"/>
    </xf>
    <xf numFmtId="0" fontId="10" fillId="0" borderId="3" xfId="1" applyFont="1" applyFill="1" applyBorder="1" applyAlignment="1">
      <alignment horizontal="center" wrapText="1"/>
    </xf>
    <xf numFmtId="0" fontId="10" fillId="0" borderId="4" xfId="1" applyFont="1" applyFill="1" applyBorder="1" applyAlignment="1">
      <alignment horizontal="center" wrapText="1"/>
    </xf>
    <xf numFmtId="0" fontId="11" fillId="0" borderId="0" xfId="0" applyFont="1" applyAlignment="1">
      <alignment wrapText="1"/>
    </xf>
    <xf numFmtId="1" fontId="12" fillId="0" borderId="1" xfId="1" applyNumberFormat="1" applyFont="1" applyFill="1" applyBorder="1" applyAlignment="1">
      <alignment horizontal="left" wrapText="1"/>
    </xf>
    <xf numFmtId="3" fontId="12" fillId="0" borderId="1" xfId="1" applyNumberFormat="1" applyFont="1" applyFill="1" applyBorder="1" applyAlignment="1">
      <alignment horizontal="right"/>
    </xf>
    <xf numFmtId="0" fontId="13" fillId="0" borderId="0" xfId="0" applyFont="1"/>
    <xf numFmtId="3" fontId="12" fillId="0" borderId="4" xfId="1" applyNumberFormat="1" applyFont="1" applyFill="1" applyBorder="1" applyAlignment="1">
      <alignment horizontal="right"/>
    </xf>
    <xf numFmtId="3" fontId="12" fillId="0" borderId="3" xfId="1" applyNumberFormat="1" applyFont="1" applyFill="1" applyBorder="1" applyAlignment="1">
      <alignment horizontal="right"/>
    </xf>
    <xf numFmtId="9" fontId="12" fillId="0" borderId="4" xfId="2" applyFont="1" applyFill="1" applyBorder="1" applyAlignment="1">
      <alignment horizontal="right"/>
    </xf>
    <xf numFmtId="9" fontId="10" fillId="0" borderId="4" xfId="2" applyFont="1" applyFill="1" applyBorder="1" applyAlignment="1">
      <alignment horizontal="right"/>
    </xf>
    <xf numFmtId="0" fontId="6" fillId="0" borderId="0" xfId="0" applyFont="1"/>
    <xf numFmtId="1" fontId="10" fillId="0" borderId="1" xfId="1" applyNumberFormat="1" applyFont="1" applyFill="1" applyBorder="1" applyAlignment="1">
      <alignment horizontal="right" wrapText="1"/>
    </xf>
    <xf numFmtId="3" fontId="10" fillId="0" borderId="1" xfId="1" applyNumberFormat="1" applyFont="1" applyFill="1" applyBorder="1" applyAlignment="1">
      <alignment horizontal="right"/>
    </xf>
    <xf numFmtId="3" fontId="10" fillId="0" borderId="3" xfId="1" applyNumberFormat="1" applyFont="1" applyFill="1" applyBorder="1" applyAlignment="1">
      <alignment horizontal="right"/>
    </xf>
    <xf numFmtId="165" fontId="3" fillId="0" borderId="1" xfId="1" applyNumberFormat="1" applyFont="1" applyFill="1" applyBorder="1" applyAlignment="1">
      <alignment horizontal="right"/>
    </xf>
    <xf numFmtId="0" fontId="14" fillId="0" borderId="0" xfId="0" applyFont="1"/>
    <xf numFmtId="1" fontId="15" fillId="0" borderId="5" xfId="1" applyNumberFormat="1" applyFont="1" applyFill="1" applyBorder="1" applyAlignment="1">
      <alignment horizontal="center" wrapText="1"/>
    </xf>
    <xf numFmtId="0" fontId="6" fillId="0" borderId="0" xfId="0" applyFont="1" applyAlignment="1"/>
    <xf numFmtId="0" fontId="16" fillId="0" borderId="0" xfId="0" applyFont="1"/>
    <xf numFmtId="9" fontId="12" fillId="0" borderId="1" xfId="2" applyFont="1" applyFill="1" applyBorder="1" applyAlignment="1">
      <alignment horizontal="right"/>
    </xf>
    <xf numFmtId="9" fontId="10" fillId="0" borderId="1" xfId="2" applyFont="1" applyFill="1" applyBorder="1" applyAlignment="1">
      <alignment horizontal="righ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left"/>
    </xf>
  </cellXfs>
  <cellStyles count="6">
    <cellStyle name="Comma 2" xfId="4"/>
    <cellStyle name="Normal" xfId="0" builtinId="0"/>
    <cellStyle name="Normal 2" xfId="3"/>
    <cellStyle name="Normal_Sheet1" xfId="1"/>
    <cellStyle name="Percent" xfId="2" builtinId="5"/>
    <cellStyle name="Percent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L48"/>
  <sheetViews>
    <sheetView tabSelected="1" topLeftCell="C1" workbookViewId="0">
      <selection activeCell="C1" sqref="C1:L1"/>
    </sheetView>
  </sheetViews>
  <sheetFormatPr defaultRowHeight="12.75" x14ac:dyDescent="0.2"/>
  <cols>
    <col min="1" max="2" width="5" hidden="1" customWidth="1"/>
    <col min="3" max="3" width="32.7109375" bestFit="1" customWidth="1"/>
    <col min="4" max="4" width="9.5703125" bestFit="1" customWidth="1"/>
    <col min="5" max="5" width="11.140625" bestFit="1" customWidth="1"/>
    <col min="6" max="6" width="9.42578125" bestFit="1" customWidth="1"/>
    <col min="7" max="7" width="9.5703125" bestFit="1" customWidth="1"/>
    <col min="8" max="8" width="11.140625" bestFit="1" customWidth="1"/>
    <col min="9" max="9" width="12" bestFit="1" customWidth="1"/>
    <col min="10" max="10" width="8.85546875" bestFit="1" customWidth="1"/>
    <col min="11" max="11" width="11.140625" bestFit="1" customWidth="1"/>
    <col min="12" max="12" width="10.7109375" bestFit="1" customWidth="1"/>
  </cols>
  <sheetData>
    <row r="1" spans="1:12" ht="23.25" x14ac:dyDescent="0.35">
      <c r="C1" s="35" t="s">
        <v>29</v>
      </c>
      <c r="D1" s="35"/>
      <c r="E1" s="35"/>
      <c r="F1" s="35"/>
      <c r="G1" s="35"/>
      <c r="H1" s="35"/>
      <c r="I1" s="35"/>
      <c r="J1" s="35"/>
      <c r="K1" s="35"/>
      <c r="L1" s="35"/>
    </row>
    <row r="2" spans="1:12" ht="18" x14ac:dyDescent="0.25">
      <c r="C2" s="36" t="str">
        <f>"Change in Cultural Groups: " &amp; A6 &amp; " to " &amp; B6</f>
        <v>Change in Cultural Groups: 2003 to 2013</v>
      </c>
      <c r="D2" s="36"/>
      <c r="E2" s="36"/>
      <c r="F2" s="36"/>
      <c r="G2" s="36"/>
      <c r="H2" s="36"/>
      <c r="I2" s="36"/>
      <c r="J2" s="36"/>
      <c r="K2" s="36"/>
      <c r="L2" s="36"/>
    </row>
    <row r="4" spans="1:12" s="16" customFormat="1" ht="36" x14ac:dyDescent="0.2">
      <c r="C4" s="12" t="s">
        <v>30</v>
      </c>
      <c r="D4" s="12" t="str">
        <f>A6 &amp; " # of Churches*"</f>
        <v>2003 # of Churches*</v>
      </c>
      <c r="E4" s="13" t="str">
        <f>A6 &amp; " Total Membership"</f>
        <v>2003 Total Membership</v>
      </c>
      <c r="F4" s="14" t="str">
        <f>A6 &amp;" Total Worship Attn."</f>
        <v>2003 Total Worship Attn.</v>
      </c>
      <c r="G4" s="15" t="str">
        <f>B6 &amp; " # of Churches*"</f>
        <v>2013 # of Churches*</v>
      </c>
      <c r="H4" s="12" t="str">
        <f>B6 &amp;" Total Membership"</f>
        <v>2013 Total Membership</v>
      </c>
      <c r="I4" s="14" t="str">
        <f>B6 &amp; " Total Worship Attn."</f>
        <v>2013 Total Worship Attn.</v>
      </c>
      <c r="J4" s="15" t="s">
        <v>31</v>
      </c>
      <c r="K4" s="12" t="s">
        <v>32</v>
      </c>
      <c r="L4" s="12" t="s">
        <v>9</v>
      </c>
    </row>
    <row r="5" spans="1:12" s="19" customFormat="1" ht="12" x14ac:dyDescent="0.2">
      <c r="A5" s="19">
        <v>2003</v>
      </c>
      <c r="B5" s="19">
        <v>2013</v>
      </c>
      <c r="C5" s="17" t="s">
        <v>35</v>
      </c>
      <c r="D5" s="18">
        <v>2</v>
      </c>
      <c r="E5" s="18">
        <v>130</v>
      </c>
      <c r="F5" s="21">
        <v>100</v>
      </c>
      <c r="G5" s="20">
        <v>7</v>
      </c>
      <c r="H5" s="18">
        <v>222</v>
      </c>
      <c r="I5" s="21">
        <v>130</v>
      </c>
      <c r="J5" s="22">
        <f>IF(D5=0,"",IF(D5="","",(G5-D5)/D5))</f>
        <v>2.5</v>
      </c>
      <c r="K5" s="22">
        <f>IF(E5=0,"",IF(E5="","",(H5-E5)/E5))</f>
        <v>0.70769230769230773</v>
      </c>
      <c r="L5" s="33">
        <f>IF(F5=0,"",IF(F5="","",(I5-F5)/F5))</f>
        <v>0.3</v>
      </c>
    </row>
    <row r="6" spans="1:12" s="19" customFormat="1" ht="12" x14ac:dyDescent="0.2">
      <c r="A6" s="19">
        <v>2003</v>
      </c>
      <c r="B6" s="19">
        <v>2013</v>
      </c>
      <c r="C6" s="17" t="s">
        <v>36</v>
      </c>
      <c r="D6" s="18">
        <v>7</v>
      </c>
      <c r="E6" s="18">
        <v>196</v>
      </c>
      <c r="F6" s="21">
        <v>225</v>
      </c>
      <c r="G6" s="18">
        <v>9</v>
      </c>
      <c r="H6" s="18">
        <v>216</v>
      </c>
      <c r="I6" s="21">
        <v>227</v>
      </c>
      <c r="J6" s="22">
        <f t="shared" ref="J6:J43" si="0">IF(D6=0,"",IF(D6="","",(G6-D6)/D6))</f>
        <v>0.2857142857142857</v>
      </c>
      <c r="K6" s="22">
        <f t="shared" ref="K6:K43" si="1">IF(E6=0,"",IF(E6="","",(H6-E6)/E6))</f>
        <v>0.10204081632653061</v>
      </c>
      <c r="L6" s="33">
        <f t="shared" ref="L6:L43" si="2">IF(F6=0,"",IF(F6="","",(I6-F6)/F6))</f>
        <v>8.8888888888888889E-3</v>
      </c>
    </row>
    <row r="7" spans="1:12" s="19" customFormat="1" ht="12" x14ac:dyDescent="0.2">
      <c r="A7" s="19">
        <v>2003</v>
      </c>
      <c r="B7" s="19">
        <v>2013</v>
      </c>
      <c r="C7" s="17" t="s">
        <v>37</v>
      </c>
      <c r="D7" s="18">
        <v>6</v>
      </c>
      <c r="E7" s="18">
        <v>271</v>
      </c>
      <c r="F7" s="21">
        <v>363</v>
      </c>
      <c r="G7" s="18">
        <v>5</v>
      </c>
      <c r="H7" s="18">
        <v>273</v>
      </c>
      <c r="I7" s="21">
        <v>365</v>
      </c>
      <c r="J7" s="22">
        <f t="shared" si="0"/>
        <v>-0.16666666666666666</v>
      </c>
      <c r="K7" s="22">
        <f t="shared" si="1"/>
        <v>7.3800738007380072E-3</v>
      </c>
      <c r="L7" s="33">
        <f t="shared" si="2"/>
        <v>5.5096418732782371E-3</v>
      </c>
    </row>
    <row r="8" spans="1:12" s="19" customFormat="1" ht="12" x14ac:dyDescent="0.2">
      <c r="A8" s="19">
        <v>2003</v>
      </c>
      <c r="B8" s="19">
        <v>2013</v>
      </c>
      <c r="C8" s="17" t="s">
        <v>38</v>
      </c>
      <c r="D8" s="18">
        <v>144</v>
      </c>
      <c r="E8" s="18">
        <v>14605</v>
      </c>
      <c r="F8" s="21">
        <v>9625</v>
      </c>
      <c r="G8" s="18">
        <v>122</v>
      </c>
      <c r="H8" s="18">
        <v>16254</v>
      </c>
      <c r="I8" s="21">
        <v>8720</v>
      </c>
      <c r="J8" s="22">
        <f t="shared" si="0"/>
        <v>-0.15277777777777779</v>
      </c>
      <c r="K8" s="22">
        <f t="shared" si="1"/>
        <v>0.11290653885655598</v>
      </c>
      <c r="L8" s="33">
        <f t="shared" si="2"/>
        <v>-9.4025974025974027E-2</v>
      </c>
    </row>
    <row r="9" spans="1:12" s="19" customFormat="1" ht="12" x14ac:dyDescent="0.2">
      <c r="B9" s="19">
        <v>2013</v>
      </c>
      <c r="C9" s="17" t="s">
        <v>102</v>
      </c>
      <c r="D9" s="18"/>
      <c r="E9" s="18"/>
      <c r="F9" s="21"/>
      <c r="G9" s="18">
        <v>1</v>
      </c>
      <c r="H9" s="18">
        <v>133</v>
      </c>
      <c r="I9" s="21">
        <v>67</v>
      </c>
      <c r="J9" s="22" t="str">
        <f t="shared" si="0"/>
        <v/>
      </c>
      <c r="K9" s="22" t="str">
        <f t="shared" si="1"/>
        <v/>
      </c>
      <c r="L9" s="33" t="str">
        <f t="shared" si="2"/>
        <v/>
      </c>
    </row>
    <row r="10" spans="1:12" s="19" customFormat="1" ht="12" x14ac:dyDescent="0.2">
      <c r="A10" s="19">
        <v>2003</v>
      </c>
      <c r="B10" s="19">
        <v>2013</v>
      </c>
      <c r="C10" s="17" t="s">
        <v>39</v>
      </c>
      <c r="D10" s="18">
        <v>12</v>
      </c>
      <c r="E10" s="18">
        <v>902</v>
      </c>
      <c r="F10" s="21">
        <v>640</v>
      </c>
      <c r="G10" s="18">
        <v>11</v>
      </c>
      <c r="H10" s="18">
        <v>747</v>
      </c>
      <c r="I10" s="21">
        <v>517</v>
      </c>
      <c r="J10" s="22">
        <f t="shared" si="0"/>
        <v>-8.3333333333333329E-2</v>
      </c>
      <c r="K10" s="22">
        <f t="shared" si="1"/>
        <v>-0.17184035476718404</v>
      </c>
      <c r="L10" s="33">
        <f t="shared" si="2"/>
        <v>-0.19218750000000001</v>
      </c>
    </row>
    <row r="11" spans="1:12" s="19" customFormat="1" ht="12" x14ac:dyDescent="0.2">
      <c r="A11" s="19">
        <v>2003</v>
      </c>
      <c r="B11" s="19">
        <v>2013</v>
      </c>
      <c r="C11" s="17" t="s">
        <v>82</v>
      </c>
      <c r="D11" s="18">
        <v>5</v>
      </c>
      <c r="E11" s="18">
        <v>344</v>
      </c>
      <c r="F11" s="21">
        <v>338</v>
      </c>
      <c r="G11" s="18">
        <v>6</v>
      </c>
      <c r="H11" s="18">
        <v>636</v>
      </c>
      <c r="I11" s="21">
        <v>728</v>
      </c>
      <c r="J11" s="22">
        <f t="shared" si="0"/>
        <v>0.2</v>
      </c>
      <c r="K11" s="22">
        <f t="shared" si="1"/>
        <v>0.84883720930232553</v>
      </c>
      <c r="L11" s="33">
        <f t="shared" si="2"/>
        <v>1.1538461538461537</v>
      </c>
    </row>
    <row r="12" spans="1:12" s="19" customFormat="1" ht="12" x14ac:dyDescent="0.2">
      <c r="A12" s="19">
        <v>2003</v>
      </c>
      <c r="B12" s="19">
        <v>2013</v>
      </c>
      <c r="C12" s="17" t="s">
        <v>40</v>
      </c>
      <c r="D12" s="18">
        <v>20</v>
      </c>
      <c r="E12" s="18">
        <v>1121</v>
      </c>
      <c r="F12" s="21">
        <v>728</v>
      </c>
      <c r="G12" s="18">
        <v>19</v>
      </c>
      <c r="H12" s="18">
        <v>1274</v>
      </c>
      <c r="I12" s="21">
        <v>921</v>
      </c>
      <c r="J12" s="22">
        <f t="shared" si="0"/>
        <v>-0.05</v>
      </c>
      <c r="K12" s="22">
        <f t="shared" si="1"/>
        <v>0.13648528099910795</v>
      </c>
      <c r="L12" s="33">
        <f t="shared" si="2"/>
        <v>0.26510989010989011</v>
      </c>
    </row>
    <row r="13" spans="1:12" s="19" customFormat="1" ht="12" x14ac:dyDescent="0.2">
      <c r="A13" s="19">
        <v>2003</v>
      </c>
      <c r="B13" s="19">
        <v>2013</v>
      </c>
      <c r="C13" s="17" t="s">
        <v>41</v>
      </c>
      <c r="D13" s="18">
        <v>1</v>
      </c>
      <c r="E13" s="18">
        <v>73</v>
      </c>
      <c r="F13" s="21">
        <v>37</v>
      </c>
      <c r="G13" s="18">
        <v>2</v>
      </c>
      <c r="H13" s="18">
        <v>106</v>
      </c>
      <c r="I13" s="21">
        <v>52</v>
      </c>
      <c r="J13" s="22">
        <f t="shared" si="0"/>
        <v>1</v>
      </c>
      <c r="K13" s="22">
        <f t="shared" si="1"/>
        <v>0.45205479452054792</v>
      </c>
      <c r="L13" s="33">
        <f t="shared" si="2"/>
        <v>0.40540540540540543</v>
      </c>
    </row>
    <row r="14" spans="1:12" s="19" customFormat="1" ht="12" x14ac:dyDescent="0.2">
      <c r="A14" s="19">
        <v>2003</v>
      </c>
      <c r="B14" s="19">
        <v>2013</v>
      </c>
      <c r="C14" s="17" t="s">
        <v>42</v>
      </c>
      <c r="D14" s="18">
        <v>5</v>
      </c>
      <c r="E14" s="18">
        <v>53</v>
      </c>
      <c r="F14" s="21">
        <v>69</v>
      </c>
      <c r="G14" s="18">
        <v>2</v>
      </c>
      <c r="H14" s="18">
        <v>57</v>
      </c>
      <c r="I14" s="21">
        <v>61</v>
      </c>
      <c r="J14" s="22">
        <f t="shared" si="0"/>
        <v>-0.6</v>
      </c>
      <c r="K14" s="22">
        <f t="shared" si="1"/>
        <v>7.5471698113207544E-2</v>
      </c>
      <c r="L14" s="33">
        <f t="shared" si="2"/>
        <v>-0.11594202898550725</v>
      </c>
    </row>
    <row r="15" spans="1:12" s="19" customFormat="1" ht="12" x14ac:dyDescent="0.2">
      <c r="A15" s="19">
        <v>2003</v>
      </c>
      <c r="B15" s="19">
        <v>2013</v>
      </c>
      <c r="C15" s="17" t="s">
        <v>43</v>
      </c>
      <c r="D15" s="18">
        <v>1</v>
      </c>
      <c r="E15" s="18">
        <v>25</v>
      </c>
      <c r="F15" s="21">
        <v>31</v>
      </c>
      <c r="G15" s="18">
        <v>1</v>
      </c>
      <c r="H15" s="18">
        <v>44</v>
      </c>
      <c r="I15" s="21">
        <v>23</v>
      </c>
      <c r="J15" s="22">
        <f t="shared" si="0"/>
        <v>0</v>
      </c>
      <c r="K15" s="22">
        <f t="shared" si="1"/>
        <v>0.76</v>
      </c>
      <c r="L15" s="33">
        <f t="shared" si="2"/>
        <v>-0.25806451612903225</v>
      </c>
    </row>
    <row r="16" spans="1:12" s="19" customFormat="1" ht="12" x14ac:dyDescent="0.2">
      <c r="B16" s="19">
        <v>2013</v>
      </c>
      <c r="C16" s="17" t="s">
        <v>44</v>
      </c>
      <c r="D16" s="18"/>
      <c r="E16" s="18"/>
      <c r="F16" s="21"/>
      <c r="G16" s="18">
        <v>1</v>
      </c>
      <c r="H16" s="18">
        <v>30</v>
      </c>
      <c r="I16" s="21">
        <v>45</v>
      </c>
      <c r="J16" s="22" t="str">
        <f t="shared" si="0"/>
        <v/>
      </c>
      <c r="K16" s="22" t="str">
        <f t="shared" si="1"/>
        <v/>
      </c>
      <c r="L16" s="33" t="str">
        <f t="shared" si="2"/>
        <v/>
      </c>
    </row>
    <row r="17" spans="1:12" s="19" customFormat="1" ht="12" x14ac:dyDescent="0.2">
      <c r="A17" s="19">
        <v>2003</v>
      </c>
      <c r="C17" s="17" t="s">
        <v>107</v>
      </c>
      <c r="D17" s="18">
        <v>1</v>
      </c>
      <c r="E17" s="18">
        <v>0</v>
      </c>
      <c r="F17" s="21">
        <v>0</v>
      </c>
      <c r="G17" s="18"/>
      <c r="H17" s="18"/>
      <c r="I17" s="21"/>
      <c r="J17" s="22">
        <f t="shared" si="0"/>
        <v>-1</v>
      </c>
      <c r="K17" s="22" t="str">
        <f t="shared" si="1"/>
        <v/>
      </c>
      <c r="L17" s="33" t="str">
        <f t="shared" si="2"/>
        <v/>
      </c>
    </row>
    <row r="18" spans="1:12" s="19" customFormat="1" ht="12" x14ac:dyDescent="0.2">
      <c r="A18" s="19">
        <v>2003</v>
      </c>
      <c r="B18" s="19">
        <v>2013</v>
      </c>
      <c r="C18" s="17" t="s">
        <v>45</v>
      </c>
      <c r="D18" s="18">
        <v>16</v>
      </c>
      <c r="E18" s="18">
        <v>915</v>
      </c>
      <c r="F18" s="21">
        <v>633</v>
      </c>
      <c r="G18" s="18">
        <v>9</v>
      </c>
      <c r="H18" s="18">
        <v>1054</v>
      </c>
      <c r="I18" s="21">
        <v>745</v>
      </c>
      <c r="J18" s="22">
        <f t="shared" si="0"/>
        <v>-0.4375</v>
      </c>
      <c r="K18" s="22">
        <f t="shared" si="1"/>
        <v>0.15191256830601094</v>
      </c>
      <c r="L18" s="33">
        <f t="shared" si="2"/>
        <v>0.17693522906793049</v>
      </c>
    </row>
    <row r="19" spans="1:12" s="19" customFormat="1" ht="12" x14ac:dyDescent="0.2">
      <c r="A19" s="19">
        <v>2003</v>
      </c>
      <c r="B19" s="19">
        <v>2013</v>
      </c>
      <c r="C19" s="17" t="s">
        <v>46</v>
      </c>
      <c r="D19" s="18">
        <v>3</v>
      </c>
      <c r="E19" s="18">
        <v>161</v>
      </c>
      <c r="F19" s="21">
        <v>45</v>
      </c>
      <c r="G19" s="18">
        <v>4</v>
      </c>
      <c r="H19" s="18">
        <v>226</v>
      </c>
      <c r="I19" s="21">
        <v>295</v>
      </c>
      <c r="J19" s="22">
        <f t="shared" si="0"/>
        <v>0.33333333333333331</v>
      </c>
      <c r="K19" s="22">
        <f t="shared" si="1"/>
        <v>0.40372670807453415</v>
      </c>
      <c r="L19" s="33">
        <f t="shared" si="2"/>
        <v>5.5555555555555554</v>
      </c>
    </row>
    <row r="20" spans="1:12" s="19" customFormat="1" ht="12" x14ac:dyDescent="0.2">
      <c r="A20" s="19">
        <v>2003</v>
      </c>
      <c r="B20" s="19">
        <v>2013</v>
      </c>
      <c r="C20" s="17" t="s">
        <v>47</v>
      </c>
      <c r="D20" s="18">
        <v>83</v>
      </c>
      <c r="E20" s="18">
        <v>11048</v>
      </c>
      <c r="F20" s="21">
        <v>7175</v>
      </c>
      <c r="G20" s="18">
        <v>86</v>
      </c>
      <c r="H20" s="18">
        <v>13646</v>
      </c>
      <c r="I20" s="21">
        <v>8623</v>
      </c>
      <c r="J20" s="22">
        <f t="shared" si="0"/>
        <v>3.614457831325301E-2</v>
      </c>
      <c r="K20" s="22">
        <f t="shared" si="1"/>
        <v>0.23515568428674874</v>
      </c>
      <c r="L20" s="33">
        <f t="shared" si="2"/>
        <v>0.20181184668989546</v>
      </c>
    </row>
    <row r="21" spans="1:12" s="19" customFormat="1" ht="12" x14ac:dyDescent="0.2">
      <c r="A21" s="19">
        <v>2003</v>
      </c>
      <c r="B21" s="19">
        <v>2013</v>
      </c>
      <c r="C21" s="17" t="s">
        <v>48</v>
      </c>
      <c r="D21" s="18">
        <v>1</v>
      </c>
      <c r="E21" s="18">
        <v>64</v>
      </c>
      <c r="F21" s="21">
        <v>85</v>
      </c>
      <c r="G21" s="18">
        <v>2</v>
      </c>
      <c r="H21" s="18">
        <v>254</v>
      </c>
      <c r="I21" s="21">
        <v>156</v>
      </c>
      <c r="J21" s="22">
        <f t="shared" si="0"/>
        <v>1</v>
      </c>
      <c r="K21" s="22">
        <f t="shared" si="1"/>
        <v>2.96875</v>
      </c>
      <c r="L21" s="33">
        <f t="shared" si="2"/>
        <v>0.83529411764705885</v>
      </c>
    </row>
    <row r="22" spans="1:12" s="19" customFormat="1" ht="12" x14ac:dyDescent="0.2">
      <c r="A22" s="19">
        <v>2003</v>
      </c>
      <c r="B22" s="19">
        <v>2013</v>
      </c>
      <c r="C22" s="17" t="s">
        <v>49</v>
      </c>
      <c r="D22" s="18">
        <v>383</v>
      </c>
      <c r="E22" s="18">
        <v>19478</v>
      </c>
      <c r="F22" s="21">
        <v>18855</v>
      </c>
      <c r="G22" s="18">
        <v>539</v>
      </c>
      <c r="H22" s="18">
        <v>34322</v>
      </c>
      <c r="I22" s="21">
        <v>30639</v>
      </c>
      <c r="J22" s="22">
        <f t="shared" si="0"/>
        <v>0.40731070496083549</v>
      </c>
      <c r="K22" s="22">
        <f t="shared" si="1"/>
        <v>0.76209056371290684</v>
      </c>
      <c r="L22" s="33">
        <f t="shared" si="2"/>
        <v>0.62498011137629272</v>
      </c>
    </row>
    <row r="23" spans="1:12" s="19" customFormat="1" ht="12" x14ac:dyDescent="0.2">
      <c r="A23" s="19">
        <v>2003</v>
      </c>
      <c r="B23" s="19">
        <v>2013</v>
      </c>
      <c r="C23" s="17" t="s">
        <v>85</v>
      </c>
      <c r="D23" s="18">
        <v>1</v>
      </c>
      <c r="E23" s="18">
        <v>45</v>
      </c>
      <c r="F23" s="21">
        <v>0</v>
      </c>
      <c r="G23" s="18">
        <v>1</v>
      </c>
      <c r="H23" s="18">
        <v>63</v>
      </c>
      <c r="I23" s="21">
        <v>60</v>
      </c>
      <c r="J23" s="22">
        <f t="shared" si="0"/>
        <v>0</v>
      </c>
      <c r="K23" s="22">
        <f t="shared" si="1"/>
        <v>0.4</v>
      </c>
      <c r="L23" s="33" t="str">
        <f t="shared" si="2"/>
        <v/>
      </c>
    </row>
    <row r="24" spans="1:12" s="19" customFormat="1" ht="12" x14ac:dyDescent="0.2">
      <c r="A24" s="19">
        <v>2003</v>
      </c>
      <c r="C24" s="17" t="s">
        <v>50</v>
      </c>
      <c r="D24" s="18">
        <v>1</v>
      </c>
      <c r="E24" s="18">
        <v>0</v>
      </c>
      <c r="F24" s="21">
        <v>0</v>
      </c>
      <c r="G24" s="18"/>
      <c r="H24" s="18"/>
      <c r="I24" s="21"/>
      <c r="J24" s="22">
        <f t="shared" si="0"/>
        <v>-1</v>
      </c>
      <c r="K24" s="22" t="str">
        <f t="shared" si="1"/>
        <v/>
      </c>
      <c r="L24" s="33" t="str">
        <f t="shared" si="2"/>
        <v/>
      </c>
    </row>
    <row r="25" spans="1:12" s="19" customFormat="1" ht="12" x14ac:dyDescent="0.2">
      <c r="A25" s="19">
        <v>2003</v>
      </c>
      <c r="C25" s="17" t="s">
        <v>51</v>
      </c>
      <c r="D25" s="18">
        <v>1</v>
      </c>
      <c r="E25" s="18">
        <v>3</v>
      </c>
      <c r="F25" s="21">
        <v>25</v>
      </c>
      <c r="G25" s="18"/>
      <c r="H25" s="18"/>
      <c r="I25" s="21"/>
      <c r="J25" s="22">
        <f t="shared" si="0"/>
        <v>-1</v>
      </c>
      <c r="K25" s="22">
        <f t="shared" si="1"/>
        <v>-1</v>
      </c>
      <c r="L25" s="33">
        <f t="shared" si="2"/>
        <v>-1</v>
      </c>
    </row>
    <row r="26" spans="1:12" s="19" customFormat="1" ht="12" x14ac:dyDescent="0.2">
      <c r="A26" s="19">
        <v>2003</v>
      </c>
      <c r="B26" s="19">
        <v>2013</v>
      </c>
      <c r="C26" s="17" t="s">
        <v>52</v>
      </c>
      <c r="D26" s="18">
        <v>1</v>
      </c>
      <c r="E26" s="18">
        <v>0</v>
      </c>
      <c r="F26" s="21">
        <v>0</v>
      </c>
      <c r="G26" s="18">
        <v>2</v>
      </c>
      <c r="H26" s="18">
        <v>196</v>
      </c>
      <c r="I26" s="21">
        <v>110</v>
      </c>
      <c r="J26" s="22">
        <f t="shared" si="0"/>
        <v>1</v>
      </c>
      <c r="K26" s="22" t="str">
        <f t="shared" si="1"/>
        <v/>
      </c>
      <c r="L26" s="33" t="str">
        <f t="shared" si="2"/>
        <v/>
      </c>
    </row>
    <row r="27" spans="1:12" s="19" customFormat="1" ht="12" x14ac:dyDescent="0.2">
      <c r="A27" s="19">
        <v>2003</v>
      </c>
      <c r="B27" s="19">
        <v>2013</v>
      </c>
      <c r="C27" s="17" t="s">
        <v>53</v>
      </c>
      <c r="D27" s="18">
        <v>60</v>
      </c>
      <c r="E27" s="18">
        <v>3100</v>
      </c>
      <c r="F27" s="21">
        <v>1981</v>
      </c>
      <c r="G27" s="18">
        <v>68</v>
      </c>
      <c r="H27" s="18">
        <v>2908</v>
      </c>
      <c r="I27" s="21">
        <v>2416</v>
      </c>
      <c r="J27" s="22">
        <f t="shared" si="0"/>
        <v>0.13333333333333333</v>
      </c>
      <c r="K27" s="22">
        <f t="shared" si="1"/>
        <v>-6.1935483870967742E-2</v>
      </c>
      <c r="L27" s="33">
        <f t="shared" si="2"/>
        <v>0.21958606764260474</v>
      </c>
    </row>
    <row r="28" spans="1:12" s="19" customFormat="1" ht="12" x14ac:dyDescent="0.2">
      <c r="B28" s="19">
        <v>2013</v>
      </c>
      <c r="C28" s="17" t="s">
        <v>54</v>
      </c>
      <c r="D28" s="18"/>
      <c r="E28" s="18"/>
      <c r="F28" s="21"/>
      <c r="G28" s="18">
        <v>1</v>
      </c>
      <c r="H28" s="18">
        <v>252</v>
      </c>
      <c r="I28" s="21">
        <v>138</v>
      </c>
      <c r="J28" s="22" t="str">
        <f t="shared" si="0"/>
        <v/>
      </c>
      <c r="K28" s="22" t="str">
        <f t="shared" si="1"/>
        <v/>
      </c>
      <c r="L28" s="33" t="str">
        <f t="shared" si="2"/>
        <v/>
      </c>
    </row>
    <row r="29" spans="1:12" s="19" customFormat="1" ht="12" x14ac:dyDescent="0.2">
      <c r="A29" s="19">
        <v>2003</v>
      </c>
      <c r="B29" s="19">
        <v>2013</v>
      </c>
      <c r="C29" s="17" t="s">
        <v>55</v>
      </c>
      <c r="D29" s="18">
        <v>4</v>
      </c>
      <c r="E29" s="18">
        <v>71</v>
      </c>
      <c r="F29" s="21">
        <v>143</v>
      </c>
      <c r="G29" s="18">
        <v>1</v>
      </c>
      <c r="H29" s="18">
        <v>0</v>
      </c>
      <c r="I29" s="21">
        <v>0</v>
      </c>
      <c r="J29" s="22">
        <f t="shared" si="0"/>
        <v>-0.75</v>
      </c>
      <c r="K29" s="22">
        <f t="shared" si="1"/>
        <v>-1</v>
      </c>
      <c r="L29" s="33">
        <f t="shared" si="2"/>
        <v>-1</v>
      </c>
    </row>
    <row r="30" spans="1:12" s="19" customFormat="1" ht="12" x14ac:dyDescent="0.2">
      <c r="B30" s="19">
        <v>2013</v>
      </c>
      <c r="C30" s="17" t="s">
        <v>56</v>
      </c>
      <c r="D30" s="18"/>
      <c r="E30" s="18"/>
      <c r="F30" s="21"/>
      <c r="G30" s="18">
        <v>3</v>
      </c>
      <c r="H30" s="18">
        <v>202</v>
      </c>
      <c r="I30" s="21">
        <v>102</v>
      </c>
      <c r="J30" s="22" t="str">
        <f t="shared" si="0"/>
        <v/>
      </c>
      <c r="K30" s="22" t="str">
        <f t="shared" si="1"/>
        <v/>
      </c>
      <c r="L30" s="33" t="str">
        <f t="shared" si="2"/>
        <v/>
      </c>
    </row>
    <row r="31" spans="1:12" s="19" customFormat="1" ht="12" x14ac:dyDescent="0.2">
      <c r="A31" s="19">
        <v>2003</v>
      </c>
      <c r="C31" s="17" t="s">
        <v>84</v>
      </c>
      <c r="D31" s="18">
        <v>1</v>
      </c>
      <c r="E31" s="18">
        <v>0</v>
      </c>
      <c r="F31" s="21">
        <v>82</v>
      </c>
      <c r="G31" s="18"/>
      <c r="H31" s="18"/>
      <c r="I31" s="21"/>
      <c r="J31" s="22">
        <f t="shared" si="0"/>
        <v>-1</v>
      </c>
      <c r="K31" s="22" t="str">
        <f t="shared" si="1"/>
        <v/>
      </c>
      <c r="L31" s="33">
        <f t="shared" si="2"/>
        <v>-1</v>
      </c>
    </row>
    <row r="32" spans="1:12" s="19" customFormat="1" ht="12" x14ac:dyDescent="0.2">
      <c r="A32" s="19">
        <v>2003</v>
      </c>
      <c r="B32" s="19">
        <v>2013</v>
      </c>
      <c r="C32" s="17" t="s">
        <v>57</v>
      </c>
      <c r="D32" s="18">
        <v>122</v>
      </c>
      <c r="E32" s="18">
        <v>14987</v>
      </c>
      <c r="F32" s="21">
        <v>11966</v>
      </c>
      <c r="G32" s="18">
        <v>138</v>
      </c>
      <c r="H32" s="18">
        <v>17201</v>
      </c>
      <c r="I32" s="21">
        <v>13317</v>
      </c>
      <c r="J32" s="22">
        <f t="shared" si="0"/>
        <v>0.13114754098360656</v>
      </c>
      <c r="K32" s="22">
        <f t="shared" si="1"/>
        <v>0.14772803096016549</v>
      </c>
      <c r="L32" s="33">
        <f t="shared" si="2"/>
        <v>0.11290322580645161</v>
      </c>
    </row>
    <row r="33" spans="1:12" s="19" customFormat="1" ht="12" x14ac:dyDescent="0.2">
      <c r="A33" s="19">
        <v>2003</v>
      </c>
      <c r="B33" s="19">
        <v>2013</v>
      </c>
      <c r="C33" s="17" t="s">
        <v>58</v>
      </c>
      <c r="D33" s="18">
        <v>54</v>
      </c>
      <c r="E33" s="18">
        <v>2252</v>
      </c>
      <c r="F33" s="21">
        <v>1642</v>
      </c>
      <c r="G33" s="18">
        <v>52</v>
      </c>
      <c r="H33" s="18">
        <v>2544</v>
      </c>
      <c r="I33" s="21">
        <v>1727</v>
      </c>
      <c r="J33" s="22">
        <f t="shared" si="0"/>
        <v>-3.7037037037037035E-2</v>
      </c>
      <c r="K33" s="22">
        <f t="shared" si="1"/>
        <v>0.12966252220248667</v>
      </c>
      <c r="L33" s="33">
        <f t="shared" si="2"/>
        <v>5.1766138855054808E-2</v>
      </c>
    </row>
    <row r="34" spans="1:12" s="19" customFormat="1" ht="12" x14ac:dyDescent="0.2">
      <c r="A34" s="19">
        <v>2003</v>
      </c>
      <c r="B34" s="19">
        <v>2013</v>
      </c>
      <c r="C34" s="17" t="s">
        <v>59</v>
      </c>
      <c r="D34" s="18">
        <v>6</v>
      </c>
      <c r="E34" s="18">
        <v>604</v>
      </c>
      <c r="F34" s="21">
        <v>610</v>
      </c>
      <c r="G34" s="18">
        <v>5</v>
      </c>
      <c r="H34" s="18">
        <v>703</v>
      </c>
      <c r="I34" s="21">
        <v>474</v>
      </c>
      <c r="J34" s="22">
        <f t="shared" si="0"/>
        <v>-0.16666666666666666</v>
      </c>
      <c r="K34" s="22">
        <f t="shared" si="1"/>
        <v>0.16390728476821192</v>
      </c>
      <c r="L34" s="33">
        <f t="shared" si="2"/>
        <v>-0.22295081967213115</v>
      </c>
    </row>
    <row r="35" spans="1:12" s="19" customFormat="1" ht="12" x14ac:dyDescent="0.2">
      <c r="A35" s="19">
        <v>2003</v>
      </c>
      <c r="B35" s="19">
        <v>2013</v>
      </c>
      <c r="C35" s="17" t="s">
        <v>60</v>
      </c>
      <c r="D35" s="18">
        <v>2</v>
      </c>
      <c r="E35" s="18">
        <v>24</v>
      </c>
      <c r="F35" s="21">
        <v>32</v>
      </c>
      <c r="G35" s="18">
        <v>1</v>
      </c>
      <c r="H35" s="18">
        <v>18</v>
      </c>
      <c r="I35" s="21">
        <v>0</v>
      </c>
      <c r="J35" s="22">
        <f t="shared" si="0"/>
        <v>-0.5</v>
      </c>
      <c r="K35" s="22">
        <f t="shared" si="1"/>
        <v>-0.25</v>
      </c>
      <c r="L35" s="33">
        <f t="shared" si="2"/>
        <v>-1</v>
      </c>
    </row>
    <row r="36" spans="1:12" s="19" customFormat="1" ht="12" x14ac:dyDescent="0.2">
      <c r="A36" s="19">
        <v>2003</v>
      </c>
      <c r="B36" s="19">
        <v>2013</v>
      </c>
      <c r="C36" s="17" t="s">
        <v>61</v>
      </c>
      <c r="D36" s="18">
        <v>15</v>
      </c>
      <c r="E36" s="18">
        <v>944</v>
      </c>
      <c r="F36" s="21">
        <v>690</v>
      </c>
      <c r="G36" s="18">
        <v>24</v>
      </c>
      <c r="H36" s="18">
        <v>1657</v>
      </c>
      <c r="I36" s="21">
        <v>1030</v>
      </c>
      <c r="J36" s="22">
        <f t="shared" si="0"/>
        <v>0.6</v>
      </c>
      <c r="K36" s="22">
        <f t="shared" si="1"/>
        <v>0.75529661016949157</v>
      </c>
      <c r="L36" s="33">
        <f t="shared" si="2"/>
        <v>0.49275362318840582</v>
      </c>
    </row>
    <row r="37" spans="1:12" s="19" customFormat="1" ht="12" x14ac:dyDescent="0.2">
      <c r="A37" s="19">
        <v>2003</v>
      </c>
      <c r="B37" s="19">
        <v>2013</v>
      </c>
      <c r="C37" s="17" t="s">
        <v>62</v>
      </c>
      <c r="D37" s="18">
        <v>9</v>
      </c>
      <c r="E37" s="18">
        <v>222</v>
      </c>
      <c r="F37" s="21">
        <v>20</v>
      </c>
      <c r="G37" s="18">
        <v>2</v>
      </c>
      <c r="H37" s="18">
        <v>88</v>
      </c>
      <c r="I37" s="21">
        <v>55</v>
      </c>
      <c r="J37" s="22">
        <f t="shared" si="0"/>
        <v>-0.77777777777777779</v>
      </c>
      <c r="K37" s="22">
        <f t="shared" si="1"/>
        <v>-0.60360360360360366</v>
      </c>
      <c r="L37" s="33">
        <f t="shared" si="2"/>
        <v>1.75</v>
      </c>
    </row>
    <row r="38" spans="1:12" s="19" customFormat="1" ht="12" x14ac:dyDescent="0.2">
      <c r="B38" s="19">
        <v>2013</v>
      </c>
      <c r="C38" s="17" t="s">
        <v>63</v>
      </c>
      <c r="D38" s="18"/>
      <c r="E38" s="18"/>
      <c r="F38" s="21"/>
      <c r="G38" s="18">
        <v>2</v>
      </c>
      <c r="H38" s="18">
        <v>40</v>
      </c>
      <c r="I38" s="21">
        <v>39</v>
      </c>
      <c r="J38" s="22" t="str">
        <f t="shared" si="0"/>
        <v/>
      </c>
      <c r="K38" s="22" t="str">
        <f t="shared" si="1"/>
        <v/>
      </c>
      <c r="L38" s="33" t="str">
        <f t="shared" si="2"/>
        <v/>
      </c>
    </row>
    <row r="39" spans="1:12" s="19" customFormat="1" ht="12" x14ac:dyDescent="0.2">
      <c r="B39" s="19">
        <v>2013</v>
      </c>
      <c r="C39" s="17" t="s">
        <v>86</v>
      </c>
      <c r="D39" s="18"/>
      <c r="E39" s="18"/>
      <c r="F39" s="21"/>
      <c r="G39" s="18">
        <v>1</v>
      </c>
      <c r="H39" s="18">
        <v>0</v>
      </c>
      <c r="I39" s="21">
        <v>0</v>
      </c>
      <c r="J39" s="22" t="str">
        <f t="shared" si="0"/>
        <v/>
      </c>
      <c r="K39" s="22" t="str">
        <f t="shared" si="1"/>
        <v/>
      </c>
      <c r="L39" s="33" t="str">
        <f t="shared" si="2"/>
        <v/>
      </c>
    </row>
    <row r="40" spans="1:12" s="19" customFormat="1" ht="12" x14ac:dyDescent="0.2">
      <c r="A40" s="19">
        <v>2003</v>
      </c>
      <c r="B40" s="19">
        <v>2013</v>
      </c>
      <c r="C40" s="17" t="s">
        <v>64</v>
      </c>
      <c r="D40" s="18">
        <v>3</v>
      </c>
      <c r="E40" s="18">
        <v>68</v>
      </c>
      <c r="F40" s="21">
        <v>61</v>
      </c>
      <c r="G40" s="18">
        <v>3</v>
      </c>
      <c r="H40" s="18">
        <v>122</v>
      </c>
      <c r="I40" s="21">
        <v>115</v>
      </c>
      <c r="J40" s="22">
        <f t="shared" si="0"/>
        <v>0</v>
      </c>
      <c r="K40" s="22">
        <f t="shared" si="1"/>
        <v>0.79411764705882348</v>
      </c>
      <c r="L40" s="33">
        <f t="shared" si="2"/>
        <v>0.88524590163934425</v>
      </c>
    </row>
    <row r="41" spans="1:12" s="19" customFormat="1" ht="12" x14ac:dyDescent="0.2">
      <c r="A41" s="19">
        <v>2003</v>
      </c>
      <c r="B41" s="19">
        <v>2013</v>
      </c>
      <c r="C41" s="17" t="s">
        <v>65</v>
      </c>
      <c r="D41" s="18">
        <v>6</v>
      </c>
      <c r="E41" s="18">
        <v>283</v>
      </c>
      <c r="F41" s="21">
        <v>138</v>
      </c>
      <c r="G41" s="18">
        <v>4</v>
      </c>
      <c r="H41" s="18">
        <v>351</v>
      </c>
      <c r="I41" s="21">
        <v>156</v>
      </c>
      <c r="J41" s="22">
        <f t="shared" ref="J41:J42" si="3">IF(D41=0,"",IF(D41="","",(G41-D41)/D41))</f>
        <v>-0.33333333333333331</v>
      </c>
      <c r="K41" s="22">
        <f t="shared" ref="K41:K42" si="4">IF(E41=0,"",IF(E41="","",(H41-E41)/E41))</f>
        <v>0.24028268551236748</v>
      </c>
      <c r="L41" s="33">
        <f t="shared" ref="L41:L42" si="5">IF(F41=0,"",IF(F41="","",(I41-F41)/F41))</f>
        <v>0.13043478260869565</v>
      </c>
    </row>
    <row r="42" spans="1:12" s="19" customFormat="1" ht="12" x14ac:dyDescent="0.2">
      <c r="A42" s="19">
        <v>2003</v>
      </c>
      <c r="B42" s="19">
        <v>2013</v>
      </c>
      <c r="C42" s="17" t="s">
        <v>66</v>
      </c>
      <c r="D42" s="18">
        <v>13</v>
      </c>
      <c r="E42" s="18">
        <v>1367</v>
      </c>
      <c r="F42" s="21">
        <v>1318</v>
      </c>
      <c r="G42" s="18">
        <v>12</v>
      </c>
      <c r="H42" s="18">
        <v>1749</v>
      </c>
      <c r="I42" s="21">
        <v>1334</v>
      </c>
      <c r="J42" s="22">
        <f t="shared" si="3"/>
        <v>-7.6923076923076927E-2</v>
      </c>
      <c r="K42" s="22">
        <f t="shared" si="4"/>
        <v>0.27944403803950257</v>
      </c>
      <c r="L42" s="33">
        <f t="shared" si="5"/>
        <v>1.2139605462822459E-2</v>
      </c>
    </row>
    <row r="43" spans="1:12" x14ac:dyDescent="0.2">
      <c r="A43" s="29">
        <v>2003</v>
      </c>
      <c r="B43" s="29">
        <v>2013</v>
      </c>
      <c r="C43" s="17" t="s">
        <v>67</v>
      </c>
      <c r="D43" s="18">
        <v>4483</v>
      </c>
      <c r="E43" s="18">
        <v>560310</v>
      </c>
      <c r="F43" s="21">
        <v>460610</v>
      </c>
      <c r="G43" s="18">
        <v>4096</v>
      </c>
      <c r="H43" s="18">
        <v>555167</v>
      </c>
      <c r="I43" s="21">
        <v>416593</v>
      </c>
      <c r="J43" s="22">
        <f t="shared" si="0"/>
        <v>-8.6326120901182246E-2</v>
      </c>
      <c r="K43" s="22">
        <f t="shared" si="1"/>
        <v>-9.1788474237475687E-3</v>
      </c>
      <c r="L43" s="33">
        <f t="shared" si="2"/>
        <v>-9.5562406374156014E-2</v>
      </c>
    </row>
    <row r="44" spans="1:12" s="24" customFormat="1" x14ac:dyDescent="0.2">
      <c r="C44" s="25" t="s">
        <v>33</v>
      </c>
      <c r="D44" s="26">
        <f t="shared" ref="D44:I44" si="6">SUM(D5:D43)</f>
        <v>5472</v>
      </c>
      <c r="E44" s="26">
        <f t="shared" si="6"/>
        <v>633666</v>
      </c>
      <c r="F44" s="27">
        <f t="shared" si="6"/>
        <v>518267</v>
      </c>
      <c r="G44" s="26">
        <f t="shared" si="6"/>
        <v>5242</v>
      </c>
      <c r="H44" s="26">
        <f t="shared" si="6"/>
        <v>652755</v>
      </c>
      <c r="I44" s="27">
        <f t="shared" si="6"/>
        <v>489980</v>
      </c>
      <c r="J44" s="23">
        <f t="shared" ref="J44:L45" si="7">IF(D44=0,"",IF(D44="","",(G44-D44)/D44))</f>
        <v>-4.203216374269006E-2</v>
      </c>
      <c r="K44" s="23">
        <f t="shared" si="7"/>
        <v>3.0124702919203491E-2</v>
      </c>
      <c r="L44" s="34">
        <f t="shared" si="7"/>
        <v>-5.4579975186535123E-2</v>
      </c>
    </row>
    <row r="45" spans="1:12" s="31" customFormat="1" x14ac:dyDescent="0.2">
      <c r="C45" s="25" t="s">
        <v>101</v>
      </c>
      <c r="D45" s="26">
        <f t="shared" ref="D45:I45" si="8">D44-D43</f>
        <v>989</v>
      </c>
      <c r="E45" s="26">
        <f t="shared" si="8"/>
        <v>73356</v>
      </c>
      <c r="F45" s="27">
        <f t="shared" si="8"/>
        <v>57657</v>
      </c>
      <c r="G45" s="26">
        <f t="shared" si="8"/>
        <v>1146</v>
      </c>
      <c r="H45" s="26">
        <f t="shared" si="8"/>
        <v>97588</v>
      </c>
      <c r="I45" s="27">
        <f t="shared" si="8"/>
        <v>73387</v>
      </c>
      <c r="J45" s="23">
        <f t="shared" si="7"/>
        <v>0.15874620829120323</v>
      </c>
      <c r="K45" s="23">
        <f t="shared" si="7"/>
        <v>0.33033426031953761</v>
      </c>
      <c r="L45" s="34">
        <f t="shared" si="7"/>
        <v>0.27282029935653951</v>
      </c>
    </row>
    <row r="47" spans="1:12" x14ac:dyDescent="0.2">
      <c r="C47" s="37" t="s">
        <v>106</v>
      </c>
      <c r="D47" s="37"/>
      <c r="E47" s="37"/>
      <c r="F47" s="37"/>
      <c r="G47" s="37"/>
      <c r="H47" s="37"/>
      <c r="I47" s="37"/>
    </row>
    <row r="48" spans="1:12" x14ac:dyDescent="0.2">
      <c r="C48" s="37"/>
      <c r="D48" s="37"/>
      <c r="E48" s="37"/>
      <c r="F48" s="37"/>
      <c r="G48" s="37"/>
      <c r="H48" s="37"/>
      <c r="I48" s="37"/>
    </row>
  </sheetData>
  <mergeCells count="4">
    <mergeCell ref="C1:L1"/>
    <mergeCell ref="C2:L2"/>
    <mergeCell ref="C47:I47"/>
    <mergeCell ref="C48:I48"/>
  </mergeCells>
  <phoneticPr fontId="0" type="noConversion"/>
  <printOptions horizontalCentered="1"/>
  <pageMargins left="0.5" right="0.5" top="0.5" bottom="0.75" header="0.5" footer="0.5"/>
  <pageSetup scale="85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9.710937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1" width="10" bestFit="1" customWidth="1"/>
    <col min="12" max="12" width="7.42578125" bestFit="1" customWidth="1"/>
    <col min="13" max="13" width="10" bestFit="1" customWidth="1"/>
    <col min="14" max="14" width="7.42578125" bestFit="1" customWidth="1"/>
  </cols>
  <sheetData>
    <row r="1" spans="1:14" ht="23.25" x14ac:dyDescent="0.35">
      <c r="B1" s="35" t="s">
        <v>71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ht="18" x14ac:dyDescent="0.25">
      <c r="B2" s="36" t="str">
        <f>"Canada and USA: "&amp; B5 &amp; "-" &amp; B15</f>
        <v>Canada and USA: 2003-2013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4" spans="1:14" s="1" customFormat="1" ht="38.25" x14ac:dyDescent="0.2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91</v>
      </c>
      <c r="H4" s="2" t="s">
        <v>87</v>
      </c>
      <c r="I4" s="2" t="s">
        <v>88</v>
      </c>
      <c r="J4" s="2" t="s">
        <v>98</v>
      </c>
      <c r="K4" s="2" t="s">
        <v>89</v>
      </c>
      <c r="L4" s="2" t="s">
        <v>4</v>
      </c>
      <c r="M4" s="2" t="s">
        <v>90</v>
      </c>
      <c r="N4" s="2" t="s">
        <v>27</v>
      </c>
    </row>
    <row r="5" spans="1:14" x14ac:dyDescent="0.2">
      <c r="A5" t="s">
        <v>41</v>
      </c>
      <c r="B5" s="11">
        <v>2003</v>
      </c>
      <c r="C5" s="4">
        <v>1</v>
      </c>
      <c r="D5" s="4">
        <v>73</v>
      </c>
      <c r="E5" s="4">
        <v>37</v>
      </c>
      <c r="F5" s="4">
        <v>35</v>
      </c>
      <c r="G5" s="4">
        <v>15</v>
      </c>
      <c r="H5" s="4">
        <v>0</v>
      </c>
      <c r="I5" s="4">
        <v>0</v>
      </c>
      <c r="J5" s="4">
        <v>15</v>
      </c>
      <c r="K5" s="5">
        <v>32935</v>
      </c>
      <c r="L5" s="5">
        <v>190</v>
      </c>
      <c r="M5" s="5">
        <v>150</v>
      </c>
      <c r="N5" s="5">
        <v>362</v>
      </c>
    </row>
    <row r="6" spans="1:14" x14ac:dyDescent="0.2">
      <c r="A6" t="s">
        <v>41</v>
      </c>
      <c r="B6" s="11">
        <v>2004</v>
      </c>
      <c r="C6" s="4">
        <v>2</v>
      </c>
      <c r="D6" s="4">
        <v>125</v>
      </c>
      <c r="E6" s="4">
        <v>43</v>
      </c>
      <c r="F6" s="4">
        <v>12</v>
      </c>
      <c r="G6" s="4">
        <v>25</v>
      </c>
      <c r="H6" s="4">
        <v>0</v>
      </c>
      <c r="I6" s="4">
        <v>0</v>
      </c>
      <c r="J6" s="4">
        <v>25</v>
      </c>
      <c r="K6" s="5">
        <v>26084</v>
      </c>
      <c r="L6" s="5">
        <v>220</v>
      </c>
      <c r="M6" s="5">
        <v>150</v>
      </c>
      <c r="N6" s="5">
        <v>250</v>
      </c>
    </row>
    <row r="7" spans="1:14" x14ac:dyDescent="0.2">
      <c r="A7" t="s">
        <v>41</v>
      </c>
      <c r="B7" s="11">
        <v>2005</v>
      </c>
      <c r="C7" s="4">
        <v>2</v>
      </c>
      <c r="D7" s="4">
        <v>93</v>
      </c>
      <c r="E7" s="4">
        <v>45</v>
      </c>
      <c r="F7" s="4">
        <v>5</v>
      </c>
      <c r="G7" s="4">
        <v>38</v>
      </c>
      <c r="H7" s="4">
        <v>0</v>
      </c>
      <c r="I7" s="4">
        <v>20</v>
      </c>
      <c r="J7" s="4">
        <v>18</v>
      </c>
      <c r="K7" s="5">
        <v>39183</v>
      </c>
      <c r="L7" s="5">
        <v>337</v>
      </c>
      <c r="M7" s="5">
        <v>0</v>
      </c>
      <c r="N7" s="5">
        <v>312</v>
      </c>
    </row>
    <row r="8" spans="1:14" x14ac:dyDescent="0.2">
      <c r="A8" t="s">
        <v>41</v>
      </c>
      <c r="B8" s="11">
        <v>2006</v>
      </c>
      <c r="C8" s="4">
        <v>2</v>
      </c>
      <c r="D8" s="4">
        <v>141</v>
      </c>
      <c r="E8" s="4">
        <v>99</v>
      </c>
      <c r="F8" s="4">
        <v>85</v>
      </c>
      <c r="G8" s="4">
        <v>56</v>
      </c>
      <c r="H8" s="4">
        <v>19</v>
      </c>
      <c r="I8" s="4">
        <v>16</v>
      </c>
      <c r="J8" s="4">
        <v>21</v>
      </c>
      <c r="K8" s="5">
        <v>27613</v>
      </c>
      <c r="L8" s="5">
        <v>190</v>
      </c>
      <c r="M8" s="5">
        <v>0</v>
      </c>
      <c r="N8" s="5">
        <v>0</v>
      </c>
    </row>
    <row r="9" spans="1:14" x14ac:dyDescent="0.2">
      <c r="A9" t="s">
        <v>41</v>
      </c>
      <c r="B9" s="11">
        <v>2007</v>
      </c>
      <c r="C9" s="4">
        <v>2</v>
      </c>
      <c r="D9" s="4">
        <v>144</v>
      </c>
      <c r="E9" s="4">
        <v>100</v>
      </c>
      <c r="F9" s="4">
        <v>9</v>
      </c>
      <c r="G9" s="4">
        <v>52</v>
      </c>
      <c r="H9" s="4">
        <v>16</v>
      </c>
      <c r="I9" s="4">
        <v>16</v>
      </c>
      <c r="J9" s="4">
        <v>20</v>
      </c>
      <c r="K9" s="5">
        <v>32600</v>
      </c>
      <c r="L9" s="5">
        <v>205</v>
      </c>
      <c r="M9" s="5">
        <v>100</v>
      </c>
      <c r="N9" s="5">
        <v>200</v>
      </c>
    </row>
    <row r="10" spans="1:14" x14ac:dyDescent="0.2">
      <c r="A10" t="s">
        <v>41</v>
      </c>
      <c r="B10" s="11">
        <v>2008</v>
      </c>
      <c r="C10" s="4">
        <v>2</v>
      </c>
      <c r="D10" s="4">
        <v>163</v>
      </c>
      <c r="E10" s="4">
        <v>110</v>
      </c>
      <c r="F10" s="4">
        <v>19</v>
      </c>
      <c r="G10" s="4">
        <v>56</v>
      </c>
      <c r="H10" s="4">
        <v>20</v>
      </c>
      <c r="I10" s="4">
        <v>16</v>
      </c>
      <c r="J10" s="4">
        <v>20</v>
      </c>
      <c r="K10" s="5">
        <v>33598</v>
      </c>
      <c r="L10" s="5">
        <v>203</v>
      </c>
      <c r="M10" s="5">
        <v>0</v>
      </c>
      <c r="N10" s="5">
        <v>103</v>
      </c>
    </row>
    <row r="11" spans="1:14" x14ac:dyDescent="0.2">
      <c r="A11" t="s">
        <v>41</v>
      </c>
      <c r="B11" s="11">
        <v>2009</v>
      </c>
      <c r="C11" s="4">
        <v>2</v>
      </c>
      <c r="D11" s="4">
        <v>165</v>
      </c>
      <c r="E11" s="4">
        <v>113</v>
      </c>
      <c r="F11" s="4">
        <v>9</v>
      </c>
      <c r="G11" s="4">
        <v>68</v>
      </c>
      <c r="H11" s="4">
        <v>22</v>
      </c>
      <c r="I11" s="4">
        <v>27</v>
      </c>
      <c r="J11" s="4">
        <v>19</v>
      </c>
      <c r="K11" s="5">
        <v>36189</v>
      </c>
      <c r="L11" s="5">
        <v>220</v>
      </c>
      <c r="M11" s="5">
        <v>0</v>
      </c>
      <c r="N11" s="5">
        <v>0</v>
      </c>
    </row>
    <row r="12" spans="1:14" x14ac:dyDescent="0.2">
      <c r="A12" t="s">
        <v>41</v>
      </c>
      <c r="B12" s="11">
        <v>2010</v>
      </c>
      <c r="C12" s="4">
        <v>2</v>
      </c>
      <c r="D12" s="4">
        <v>181</v>
      </c>
      <c r="E12" s="4">
        <v>123</v>
      </c>
      <c r="F12" s="4">
        <v>9</v>
      </c>
      <c r="G12" s="4">
        <v>103</v>
      </c>
      <c r="H12" s="4">
        <v>27</v>
      </c>
      <c r="I12" s="4">
        <v>37</v>
      </c>
      <c r="J12" s="4">
        <v>39</v>
      </c>
      <c r="K12" s="5">
        <v>39119</v>
      </c>
      <c r="L12" s="5">
        <v>673</v>
      </c>
      <c r="M12" s="5">
        <v>0</v>
      </c>
      <c r="N12" s="5">
        <v>53</v>
      </c>
    </row>
    <row r="13" spans="1:14" x14ac:dyDescent="0.2">
      <c r="A13" t="s">
        <v>41</v>
      </c>
      <c r="B13" s="11">
        <v>2011</v>
      </c>
      <c r="C13" s="4">
        <v>2</v>
      </c>
      <c r="D13" s="4">
        <v>175</v>
      </c>
      <c r="E13" s="4">
        <v>129</v>
      </c>
      <c r="F13" s="4">
        <v>18</v>
      </c>
      <c r="G13" s="4">
        <v>116</v>
      </c>
      <c r="H13" s="4">
        <v>33</v>
      </c>
      <c r="I13" s="4">
        <v>51</v>
      </c>
      <c r="J13" s="4">
        <v>32</v>
      </c>
      <c r="K13" s="5">
        <v>34201</v>
      </c>
      <c r="L13" s="5">
        <v>300</v>
      </c>
      <c r="M13" s="5">
        <v>0</v>
      </c>
      <c r="N13" s="5">
        <v>86</v>
      </c>
    </row>
    <row r="14" spans="1:14" x14ac:dyDescent="0.2">
      <c r="A14" t="s">
        <v>41</v>
      </c>
      <c r="B14" s="11">
        <v>2012</v>
      </c>
      <c r="C14" s="4">
        <v>1</v>
      </c>
      <c r="D14" s="4">
        <v>91</v>
      </c>
      <c r="E14" s="4">
        <v>74</v>
      </c>
      <c r="F14" s="4">
        <v>15</v>
      </c>
      <c r="G14" s="4">
        <v>87</v>
      </c>
      <c r="H14" s="4">
        <v>19</v>
      </c>
      <c r="I14" s="4">
        <v>10</v>
      </c>
      <c r="J14" s="4">
        <v>58</v>
      </c>
      <c r="K14" s="5">
        <v>13268</v>
      </c>
      <c r="L14" s="5">
        <v>498</v>
      </c>
      <c r="M14" s="5">
        <v>0</v>
      </c>
      <c r="N14" s="5">
        <v>0</v>
      </c>
    </row>
    <row r="15" spans="1:14" x14ac:dyDescent="0.2">
      <c r="A15" t="s">
        <v>41</v>
      </c>
      <c r="B15" s="11">
        <v>2013</v>
      </c>
      <c r="C15" s="4">
        <v>2</v>
      </c>
      <c r="D15" s="4">
        <v>106</v>
      </c>
      <c r="E15" s="4">
        <v>52</v>
      </c>
      <c r="F15" s="4">
        <v>13</v>
      </c>
      <c r="G15" s="4">
        <v>74</v>
      </c>
      <c r="H15" s="4">
        <v>16</v>
      </c>
      <c r="I15" s="4">
        <v>6</v>
      </c>
      <c r="J15" s="4">
        <v>52</v>
      </c>
      <c r="K15" s="5">
        <v>15713</v>
      </c>
      <c r="L15" s="5">
        <v>298</v>
      </c>
      <c r="M15" s="5">
        <v>0</v>
      </c>
      <c r="N15" s="5">
        <v>250</v>
      </c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">
      <c r="B17" s="6" t="s">
        <v>7</v>
      </c>
      <c r="F17" s="7">
        <f>SUM(F5:F15)</f>
        <v>229</v>
      </c>
      <c r="K17" s="8">
        <f>SUM(K5:K15)</f>
        <v>330503</v>
      </c>
      <c r="L17" s="8">
        <f>SUM(L5:L15)</f>
        <v>3334</v>
      </c>
      <c r="M17" s="8">
        <f>SUM(M5:M15)</f>
        <v>400</v>
      </c>
      <c r="N17" s="8">
        <f>SUM(N5:N15)</f>
        <v>1616</v>
      </c>
    </row>
    <row r="19" spans="2:14" ht="63.75" x14ac:dyDescent="0.2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92</v>
      </c>
      <c r="H19" s="2" t="s">
        <v>93</v>
      </c>
      <c r="I19" s="2" t="s">
        <v>94</v>
      </c>
      <c r="J19" s="2" t="s">
        <v>95</v>
      </c>
      <c r="K19" s="2" t="s">
        <v>96</v>
      </c>
      <c r="L19" s="2" t="s">
        <v>11</v>
      </c>
      <c r="M19" s="2" t="s">
        <v>97</v>
      </c>
      <c r="N19" s="2" t="s">
        <v>28</v>
      </c>
    </row>
    <row r="20" spans="2:14" x14ac:dyDescent="0.2">
      <c r="B20" s="11">
        <f>B5</f>
        <v>2003</v>
      </c>
      <c r="C20" s="4">
        <f>C5</f>
        <v>1</v>
      </c>
      <c r="D20" s="4"/>
      <c r="E20" s="4"/>
      <c r="F20" s="9">
        <f>IF(C5=0,"",IF(C5="","",(F5/C5)))</f>
        <v>35</v>
      </c>
      <c r="G20" s="28">
        <f>IF(E5=0,"",IF(E5="","",(G5/E5)))</f>
        <v>0.40540540540540543</v>
      </c>
      <c r="H20" s="28">
        <f>IF(G5=0,"",IF(G5="","",(H5/G5)))</f>
        <v>0</v>
      </c>
      <c r="I20" s="28">
        <f>IF(G5=0,"",IF(G5="","",(I5/G5)))</f>
        <v>0</v>
      </c>
      <c r="J20" s="28">
        <f>IF(G5=0,"",IF(G5="","",(J5/G5)))</f>
        <v>1</v>
      </c>
      <c r="K20" s="5"/>
      <c r="L20" s="10">
        <f>IF(K5=0,"",IF(K5="","",(L5/K5)))</f>
        <v>5.7689388188856836E-3</v>
      </c>
      <c r="M20" s="10">
        <f>IF(K5=0,"",IF(K5="","",(M5/K5)))</f>
        <v>4.5544253833308028E-3</v>
      </c>
      <c r="N20" s="10">
        <f>IF(K5=0,"",IF(K5="","",(N5/K5)))</f>
        <v>1.0991346591771671E-2</v>
      </c>
    </row>
    <row r="21" spans="2:14" x14ac:dyDescent="0.2">
      <c r="B21" s="11">
        <f>B6</f>
        <v>2004</v>
      </c>
      <c r="C21" s="4">
        <f>C6</f>
        <v>2</v>
      </c>
      <c r="D21" s="10">
        <f>IF(D5=0,"",IF(D5="","",((D6-D5)/D5)))</f>
        <v>0.71232876712328763</v>
      </c>
      <c r="E21" s="10">
        <f>IF(E5=0,"",IF(E5="","",((E6-E5)/E5)))</f>
        <v>0.16216216216216217</v>
      </c>
      <c r="F21" s="9">
        <f>IF(C6=0,"",IF(C6="","",(F6/C6)))</f>
        <v>6</v>
      </c>
      <c r="G21" s="28">
        <f>IF(E6=0,"",IF(E6="","",(G6/E6)))</f>
        <v>0.58139534883720934</v>
      </c>
      <c r="H21" s="28">
        <f>IF(G6=0,"",IF(G6="","",(H6/G6)))</f>
        <v>0</v>
      </c>
      <c r="I21" s="28">
        <f>IF(G6=0,"",IF(G6="","",(I6/G6)))</f>
        <v>0</v>
      </c>
      <c r="J21" s="28">
        <f>IF(G6=0,"",IF(G6="","",(J6/G6)))</f>
        <v>1</v>
      </c>
      <c r="K21" s="28">
        <f>IF(K5=0,"",IF(K5="","",(K6-K5)/K5))</f>
        <v>-0.20801578867466222</v>
      </c>
      <c r="L21" s="10">
        <f>IF(K6=0,"",IF(K6="","",(L6/K6)))</f>
        <v>8.4342892194448696E-3</v>
      </c>
      <c r="M21" s="10">
        <f>IF(K6=0,"",IF(K6="","",(M6/K6)))</f>
        <v>5.7506517405305933E-3</v>
      </c>
      <c r="N21" s="10">
        <f>IF(K6=0,"",IF(K6="","",(N6/K6)))</f>
        <v>9.5844195675509891E-3</v>
      </c>
    </row>
    <row r="22" spans="2:14" x14ac:dyDescent="0.2">
      <c r="B22" s="11">
        <f t="shared" ref="B22:C22" si="0">B7</f>
        <v>2005</v>
      </c>
      <c r="C22" s="4">
        <f t="shared" si="0"/>
        <v>2</v>
      </c>
      <c r="D22" s="10">
        <f>IF(D6=0,"",IF(D6="","",((D7-D6)/D6)))</f>
        <v>-0.25600000000000001</v>
      </c>
      <c r="E22" s="10">
        <f>IF(E6=0,"",IF(E6="","",((E7-E6)/E6)))</f>
        <v>4.6511627906976744E-2</v>
      </c>
      <c r="F22" s="9">
        <f>IF(C7=0,"",IF(C7="","",(F7/C7)))</f>
        <v>2.5</v>
      </c>
      <c r="G22" s="28">
        <f>IF(E7=0,"",IF(E7="","",(G7/E7)))</f>
        <v>0.84444444444444444</v>
      </c>
      <c r="H22" s="28">
        <f>IF(G7=0,"",IF(G7="","",(H7/G7)))</f>
        <v>0</v>
      </c>
      <c r="I22" s="28">
        <f>IF(G7=0,"",IF(G7="","",(I7/G7)))</f>
        <v>0.52631578947368418</v>
      </c>
      <c r="J22" s="28">
        <f>IF(G7=0,"",IF(G7="","",(J7/G7)))</f>
        <v>0.47368421052631576</v>
      </c>
      <c r="K22" s="28">
        <f>IF(K6=0,"",IF(K6="","",(K7-K6)/K6))</f>
        <v>0.5021852476614016</v>
      </c>
      <c r="L22" s="10">
        <f>IF(K7=0,"",IF(K7="","",(L7/K7)))</f>
        <v>8.6006686573258818E-3</v>
      </c>
      <c r="M22" s="10">
        <f>IF(K7=0,"",IF(K7="","",(M7/K7)))</f>
        <v>0</v>
      </c>
      <c r="N22" s="10">
        <f>IF(K7=0,"",IF(K7="","",(N7/K7)))</f>
        <v>7.9626368578209934E-3</v>
      </c>
    </row>
    <row r="23" spans="2:14" x14ac:dyDescent="0.2">
      <c r="B23" s="11">
        <f t="shared" ref="B23:C30" si="1">B8</f>
        <v>2006</v>
      </c>
      <c r="C23" s="4">
        <f t="shared" si="1"/>
        <v>2</v>
      </c>
      <c r="D23" s="10">
        <f t="shared" ref="D23:E23" si="2">IF(D7=0,"",IF(D7="","",((D8-D7)/D7)))</f>
        <v>0.5161290322580645</v>
      </c>
      <c r="E23" s="10">
        <f t="shared" si="2"/>
        <v>1.2</v>
      </c>
      <c r="F23" s="9">
        <f t="shared" ref="F23:F30" si="3">IF(C8=0,"",IF(C8="","",(F8/C8)))</f>
        <v>42.5</v>
      </c>
      <c r="G23" s="28">
        <f t="shared" ref="G23:G30" si="4">IF(E8=0,"",IF(E8="","",(G8/E8)))</f>
        <v>0.56565656565656564</v>
      </c>
      <c r="H23" s="28">
        <f t="shared" ref="H23:H30" si="5">IF(G8=0,"",IF(G8="","",(H8/G8)))</f>
        <v>0.3392857142857143</v>
      </c>
      <c r="I23" s="28">
        <f t="shared" ref="I23:I30" si="6">IF(G8=0,"",IF(G8="","",(I8/G8)))</f>
        <v>0.2857142857142857</v>
      </c>
      <c r="J23" s="28">
        <f t="shared" ref="J23:J30" si="7">IF(G8=0,"",IF(G8="","",(J8/G8)))</f>
        <v>0.375</v>
      </c>
      <c r="K23" s="28">
        <f>IF(K7=0,"",IF(K7="","",(K8-K7)/K7))</f>
        <v>-0.29528111681086183</v>
      </c>
      <c r="L23" s="10">
        <f t="shared" ref="L23:L30" si="8">IF(K8=0,"",IF(K8="","",(L8/K8)))</f>
        <v>6.8808170064824543E-3</v>
      </c>
      <c r="M23" s="10">
        <f t="shared" ref="M23:M30" si="9">IF(K8=0,"",IF(K8="","",(M8/K8)))</f>
        <v>0</v>
      </c>
      <c r="N23" s="10">
        <f t="shared" ref="N23:N30" si="10">IF(K8=0,"",IF(K8="","",(N8/K8)))</f>
        <v>0</v>
      </c>
    </row>
    <row r="24" spans="2:14" x14ac:dyDescent="0.2">
      <c r="B24" s="11">
        <f t="shared" si="1"/>
        <v>2007</v>
      </c>
      <c r="C24" s="4">
        <f t="shared" si="1"/>
        <v>2</v>
      </c>
      <c r="D24" s="10">
        <f t="shared" ref="D24:E30" si="11">IF(D8=0,"",IF(D8="","",((D9-D8)/D8)))</f>
        <v>2.1276595744680851E-2</v>
      </c>
      <c r="E24" s="10">
        <f t="shared" si="11"/>
        <v>1.0101010101010102E-2</v>
      </c>
      <c r="F24" s="9">
        <f t="shared" si="3"/>
        <v>4.5</v>
      </c>
      <c r="G24" s="28">
        <f t="shared" si="4"/>
        <v>0.52</v>
      </c>
      <c r="H24" s="28">
        <f t="shared" si="5"/>
        <v>0.30769230769230771</v>
      </c>
      <c r="I24" s="28">
        <f t="shared" si="6"/>
        <v>0.30769230769230771</v>
      </c>
      <c r="J24" s="28">
        <f t="shared" si="7"/>
        <v>0.38461538461538464</v>
      </c>
      <c r="K24" s="28">
        <f t="shared" ref="K24:K30" si="12">IF(K8=0,"",IF(K8="","",(K9-K8)/K8))</f>
        <v>0.18060333900698947</v>
      </c>
      <c r="L24" s="10">
        <f t="shared" si="8"/>
        <v>6.2883435582822087E-3</v>
      </c>
      <c r="M24" s="10">
        <f t="shared" si="9"/>
        <v>3.0674846625766872E-3</v>
      </c>
      <c r="N24" s="10">
        <f t="shared" si="10"/>
        <v>6.1349693251533744E-3</v>
      </c>
    </row>
    <row r="25" spans="2:14" x14ac:dyDescent="0.2">
      <c r="B25" s="11">
        <f t="shared" si="1"/>
        <v>2008</v>
      </c>
      <c r="C25" s="4">
        <f t="shared" si="1"/>
        <v>2</v>
      </c>
      <c r="D25" s="10">
        <f t="shared" si="11"/>
        <v>0.13194444444444445</v>
      </c>
      <c r="E25" s="10">
        <f t="shared" si="11"/>
        <v>0.1</v>
      </c>
      <c r="F25" s="9">
        <f t="shared" si="3"/>
        <v>9.5</v>
      </c>
      <c r="G25" s="28">
        <f t="shared" si="4"/>
        <v>0.50909090909090904</v>
      </c>
      <c r="H25" s="28">
        <f t="shared" si="5"/>
        <v>0.35714285714285715</v>
      </c>
      <c r="I25" s="28">
        <f t="shared" si="6"/>
        <v>0.2857142857142857</v>
      </c>
      <c r="J25" s="28">
        <f t="shared" si="7"/>
        <v>0.35714285714285715</v>
      </c>
      <c r="K25" s="28">
        <f t="shared" si="12"/>
        <v>3.0613496932515336E-2</v>
      </c>
      <c r="L25" s="10">
        <f t="shared" si="8"/>
        <v>6.0420263110899462E-3</v>
      </c>
      <c r="M25" s="10">
        <f t="shared" si="9"/>
        <v>0</v>
      </c>
      <c r="N25" s="10">
        <f t="shared" si="10"/>
        <v>3.0656586701589381E-3</v>
      </c>
    </row>
    <row r="26" spans="2:14" x14ac:dyDescent="0.2">
      <c r="B26" s="11">
        <f t="shared" si="1"/>
        <v>2009</v>
      </c>
      <c r="C26" s="4">
        <f t="shared" si="1"/>
        <v>2</v>
      </c>
      <c r="D26" s="10">
        <f t="shared" si="11"/>
        <v>1.2269938650306749E-2</v>
      </c>
      <c r="E26" s="10">
        <f t="shared" si="11"/>
        <v>2.7272727272727271E-2</v>
      </c>
      <c r="F26" s="9">
        <f t="shared" si="3"/>
        <v>4.5</v>
      </c>
      <c r="G26" s="28">
        <f t="shared" si="4"/>
        <v>0.60176991150442483</v>
      </c>
      <c r="H26" s="28">
        <f t="shared" si="5"/>
        <v>0.3235294117647059</v>
      </c>
      <c r="I26" s="28">
        <f t="shared" si="6"/>
        <v>0.39705882352941174</v>
      </c>
      <c r="J26" s="28">
        <f t="shared" si="7"/>
        <v>0.27941176470588236</v>
      </c>
      <c r="K26" s="28">
        <f t="shared" si="12"/>
        <v>7.7117685576522418E-2</v>
      </c>
      <c r="L26" s="10">
        <f t="shared" si="8"/>
        <v>6.079195335599215E-3</v>
      </c>
      <c r="M26" s="10">
        <f t="shared" si="9"/>
        <v>0</v>
      </c>
      <c r="N26" s="10">
        <f t="shared" si="10"/>
        <v>0</v>
      </c>
    </row>
    <row r="27" spans="2:14" x14ac:dyDescent="0.2">
      <c r="B27" s="11">
        <f t="shared" si="1"/>
        <v>2010</v>
      </c>
      <c r="C27" s="4">
        <f t="shared" si="1"/>
        <v>2</v>
      </c>
      <c r="D27" s="10">
        <f t="shared" si="11"/>
        <v>9.696969696969697E-2</v>
      </c>
      <c r="E27" s="10">
        <f t="shared" si="11"/>
        <v>8.8495575221238937E-2</v>
      </c>
      <c r="F27" s="9">
        <f t="shared" si="3"/>
        <v>4.5</v>
      </c>
      <c r="G27" s="28">
        <f t="shared" si="4"/>
        <v>0.83739837398373984</v>
      </c>
      <c r="H27" s="28">
        <f t="shared" si="5"/>
        <v>0.26213592233009708</v>
      </c>
      <c r="I27" s="28">
        <f t="shared" si="6"/>
        <v>0.35922330097087379</v>
      </c>
      <c r="J27" s="28">
        <f t="shared" si="7"/>
        <v>0.37864077669902912</v>
      </c>
      <c r="K27" s="28">
        <f t="shared" si="12"/>
        <v>8.0963828787753184E-2</v>
      </c>
      <c r="L27" s="10">
        <f t="shared" si="8"/>
        <v>1.7203916255528005E-2</v>
      </c>
      <c r="M27" s="10">
        <f t="shared" si="9"/>
        <v>0</v>
      </c>
      <c r="N27" s="10">
        <f t="shared" si="10"/>
        <v>1.3548403589048799E-3</v>
      </c>
    </row>
    <row r="28" spans="2:14" x14ac:dyDescent="0.2">
      <c r="B28" s="11">
        <f t="shared" si="1"/>
        <v>2011</v>
      </c>
      <c r="C28" s="4">
        <f t="shared" si="1"/>
        <v>2</v>
      </c>
      <c r="D28" s="10">
        <f t="shared" si="11"/>
        <v>-3.3149171270718231E-2</v>
      </c>
      <c r="E28" s="10">
        <f t="shared" si="11"/>
        <v>4.878048780487805E-2</v>
      </c>
      <c r="F28" s="9">
        <f t="shared" si="3"/>
        <v>9</v>
      </c>
      <c r="G28" s="28">
        <f t="shared" si="4"/>
        <v>0.89922480620155043</v>
      </c>
      <c r="H28" s="28">
        <f t="shared" si="5"/>
        <v>0.28448275862068967</v>
      </c>
      <c r="I28" s="28">
        <f t="shared" si="6"/>
        <v>0.43965517241379309</v>
      </c>
      <c r="J28" s="28">
        <f t="shared" si="7"/>
        <v>0.27586206896551724</v>
      </c>
      <c r="K28" s="28">
        <f t="shared" si="12"/>
        <v>-0.12571896009611697</v>
      </c>
      <c r="L28" s="10">
        <f t="shared" si="8"/>
        <v>8.7716733428847109E-3</v>
      </c>
      <c r="M28" s="10">
        <f t="shared" si="9"/>
        <v>0</v>
      </c>
      <c r="N28" s="10">
        <f t="shared" si="10"/>
        <v>2.5145463582936173E-3</v>
      </c>
    </row>
    <row r="29" spans="2:14" x14ac:dyDescent="0.2">
      <c r="B29" s="11">
        <f t="shared" si="1"/>
        <v>2012</v>
      </c>
      <c r="C29" s="4">
        <f t="shared" si="1"/>
        <v>1</v>
      </c>
      <c r="D29" s="10">
        <f t="shared" si="11"/>
        <v>-0.48</v>
      </c>
      <c r="E29" s="10">
        <f t="shared" si="11"/>
        <v>-0.4263565891472868</v>
      </c>
      <c r="F29" s="9">
        <f t="shared" si="3"/>
        <v>15</v>
      </c>
      <c r="G29" s="28">
        <f t="shared" si="4"/>
        <v>1.1756756756756757</v>
      </c>
      <c r="H29" s="28">
        <f t="shared" si="5"/>
        <v>0.21839080459770116</v>
      </c>
      <c r="I29" s="28">
        <f t="shared" si="6"/>
        <v>0.11494252873563218</v>
      </c>
      <c r="J29" s="28">
        <f t="shared" si="7"/>
        <v>0.66666666666666663</v>
      </c>
      <c r="K29" s="28">
        <f t="shared" si="12"/>
        <v>-0.61205812695535222</v>
      </c>
      <c r="L29" s="10">
        <f t="shared" si="8"/>
        <v>3.7533916189327707E-2</v>
      </c>
      <c r="M29" s="10">
        <f t="shared" si="9"/>
        <v>0</v>
      </c>
      <c r="N29" s="10">
        <f t="shared" si="10"/>
        <v>0</v>
      </c>
    </row>
    <row r="30" spans="2:14" x14ac:dyDescent="0.2">
      <c r="B30" s="11">
        <f t="shared" si="1"/>
        <v>2013</v>
      </c>
      <c r="C30" s="4">
        <f t="shared" si="1"/>
        <v>2</v>
      </c>
      <c r="D30" s="10">
        <f t="shared" si="11"/>
        <v>0.16483516483516483</v>
      </c>
      <c r="E30" s="10">
        <f t="shared" si="11"/>
        <v>-0.29729729729729731</v>
      </c>
      <c r="F30" s="9">
        <f t="shared" si="3"/>
        <v>6.5</v>
      </c>
      <c r="G30" s="28">
        <f t="shared" si="4"/>
        <v>1.4230769230769231</v>
      </c>
      <c r="H30" s="28">
        <f t="shared" si="5"/>
        <v>0.21621621621621623</v>
      </c>
      <c r="I30" s="28">
        <f t="shared" si="6"/>
        <v>8.1081081081081086E-2</v>
      </c>
      <c r="J30" s="28">
        <f t="shared" si="7"/>
        <v>0.70270270270270274</v>
      </c>
      <c r="K30" s="28">
        <f t="shared" si="12"/>
        <v>0.18427796201386795</v>
      </c>
      <c r="L30" s="10">
        <f t="shared" si="8"/>
        <v>1.8965188060841343E-2</v>
      </c>
      <c r="M30" s="10">
        <f t="shared" si="9"/>
        <v>0</v>
      </c>
      <c r="N30" s="10">
        <f t="shared" si="10"/>
        <v>1.591039266849106E-2</v>
      </c>
    </row>
    <row r="32" spans="2:14" x14ac:dyDescent="0.2">
      <c r="B32" s="37" t="s">
        <v>34</v>
      </c>
      <c r="C32" s="37"/>
      <c r="D32" s="37"/>
      <c r="E32" s="37"/>
      <c r="F32" s="37"/>
      <c r="G32" s="37"/>
      <c r="H32" s="37"/>
    </row>
    <row r="33" spans="2:6" x14ac:dyDescent="0.2">
      <c r="B33" s="37" t="s">
        <v>26</v>
      </c>
      <c r="C33" s="37"/>
      <c r="D33" s="37"/>
      <c r="E33" s="37"/>
      <c r="F33" s="37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7.4257812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1" width="10" bestFit="1" customWidth="1"/>
    <col min="12" max="12" width="7.5703125" bestFit="1" customWidth="1"/>
    <col min="13" max="13" width="10" bestFit="1" customWidth="1"/>
    <col min="14" max="14" width="7.5703125" bestFit="1" customWidth="1"/>
  </cols>
  <sheetData>
    <row r="1" spans="1:14" ht="23.25" x14ac:dyDescent="0.35">
      <c r="B1" s="35" t="s">
        <v>25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ht="18" x14ac:dyDescent="0.25">
      <c r="B2" s="36" t="str">
        <f>"Canada and USA: "&amp; B5 &amp; "-" &amp; B15</f>
        <v>Canada and USA: 2003-2013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4" spans="1:14" s="1" customFormat="1" ht="38.25" x14ac:dyDescent="0.2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91</v>
      </c>
      <c r="H4" s="2" t="s">
        <v>87</v>
      </c>
      <c r="I4" s="2" t="s">
        <v>88</v>
      </c>
      <c r="J4" s="2" t="s">
        <v>98</v>
      </c>
      <c r="K4" s="2" t="s">
        <v>89</v>
      </c>
      <c r="L4" s="2" t="s">
        <v>4</v>
      </c>
      <c r="M4" s="2" t="s">
        <v>90</v>
      </c>
      <c r="N4" s="2" t="s">
        <v>27</v>
      </c>
    </row>
    <row r="5" spans="1:14" x14ac:dyDescent="0.2">
      <c r="A5" t="s">
        <v>42</v>
      </c>
      <c r="B5" s="11">
        <v>2003</v>
      </c>
      <c r="C5" s="4">
        <v>5</v>
      </c>
      <c r="D5" s="4">
        <v>53</v>
      </c>
      <c r="E5" s="4">
        <v>69</v>
      </c>
      <c r="F5" s="4">
        <v>9</v>
      </c>
      <c r="G5" s="4">
        <v>72</v>
      </c>
      <c r="H5" s="4">
        <v>21</v>
      </c>
      <c r="I5" s="4">
        <v>20</v>
      </c>
      <c r="J5" s="4">
        <v>31</v>
      </c>
      <c r="K5" s="5">
        <v>40317</v>
      </c>
      <c r="L5" s="5">
        <v>633</v>
      </c>
      <c r="M5" s="5">
        <v>500</v>
      </c>
      <c r="N5" s="5">
        <v>2230</v>
      </c>
    </row>
    <row r="6" spans="1:14" x14ac:dyDescent="0.2">
      <c r="A6" t="s">
        <v>42</v>
      </c>
      <c r="B6" s="11">
        <v>2004</v>
      </c>
      <c r="C6" s="4">
        <v>5</v>
      </c>
      <c r="D6" s="4">
        <v>57</v>
      </c>
      <c r="E6" s="4">
        <v>123</v>
      </c>
      <c r="F6" s="4">
        <v>5</v>
      </c>
      <c r="G6" s="4">
        <v>126</v>
      </c>
      <c r="H6" s="4">
        <v>27</v>
      </c>
      <c r="I6" s="4">
        <v>38</v>
      </c>
      <c r="J6" s="4">
        <v>61</v>
      </c>
      <c r="K6" s="5">
        <v>35725</v>
      </c>
      <c r="L6" s="5">
        <v>742</v>
      </c>
      <c r="M6" s="5">
        <v>497</v>
      </c>
      <c r="N6" s="5">
        <v>432</v>
      </c>
    </row>
    <row r="7" spans="1:14" x14ac:dyDescent="0.2">
      <c r="A7" t="s">
        <v>42</v>
      </c>
      <c r="B7" s="11">
        <v>2005</v>
      </c>
      <c r="C7" s="4">
        <v>4</v>
      </c>
      <c r="D7" s="4">
        <v>50</v>
      </c>
      <c r="E7" s="4">
        <v>121</v>
      </c>
      <c r="F7" s="4">
        <v>0</v>
      </c>
      <c r="G7" s="4">
        <v>114</v>
      </c>
      <c r="H7" s="4">
        <v>16</v>
      </c>
      <c r="I7" s="4">
        <v>18</v>
      </c>
      <c r="J7" s="4">
        <v>80</v>
      </c>
      <c r="K7" s="5">
        <v>36688</v>
      </c>
      <c r="L7" s="5">
        <v>1633</v>
      </c>
      <c r="M7" s="5">
        <v>1056</v>
      </c>
      <c r="N7" s="5">
        <v>1748</v>
      </c>
    </row>
    <row r="8" spans="1:14" x14ac:dyDescent="0.2">
      <c r="A8" t="s">
        <v>42</v>
      </c>
      <c r="B8" s="11">
        <v>2006</v>
      </c>
      <c r="C8" s="4">
        <v>4</v>
      </c>
      <c r="D8" s="4">
        <v>49</v>
      </c>
      <c r="E8" s="4">
        <v>120</v>
      </c>
      <c r="F8" s="4">
        <v>10</v>
      </c>
      <c r="G8" s="4">
        <v>101</v>
      </c>
      <c r="H8" s="4">
        <v>8</v>
      </c>
      <c r="I8" s="4">
        <v>20</v>
      </c>
      <c r="J8" s="4">
        <v>73</v>
      </c>
      <c r="K8" s="5">
        <v>40022</v>
      </c>
      <c r="L8" s="5">
        <v>3087</v>
      </c>
      <c r="M8" s="5">
        <v>1300</v>
      </c>
      <c r="N8" s="5">
        <v>2014</v>
      </c>
    </row>
    <row r="9" spans="1:14" x14ac:dyDescent="0.2">
      <c r="A9" t="s">
        <v>42</v>
      </c>
      <c r="B9" s="11">
        <v>2007</v>
      </c>
      <c r="C9" s="4">
        <v>4</v>
      </c>
      <c r="D9" s="4">
        <v>52</v>
      </c>
      <c r="E9" s="4">
        <v>116</v>
      </c>
      <c r="F9" s="4">
        <v>5</v>
      </c>
      <c r="G9" s="4">
        <v>111</v>
      </c>
      <c r="H9" s="4">
        <v>20</v>
      </c>
      <c r="I9" s="4">
        <v>37</v>
      </c>
      <c r="J9" s="4">
        <v>54</v>
      </c>
      <c r="K9" s="5">
        <v>56598</v>
      </c>
      <c r="L9" s="5">
        <v>4114</v>
      </c>
      <c r="M9" s="5">
        <v>1761</v>
      </c>
      <c r="N9" s="5">
        <v>2239</v>
      </c>
    </row>
    <row r="10" spans="1:14" x14ac:dyDescent="0.2">
      <c r="A10" t="s">
        <v>42</v>
      </c>
      <c r="B10" s="11">
        <v>2008</v>
      </c>
      <c r="C10" s="4">
        <v>3</v>
      </c>
      <c r="D10" s="4">
        <v>49</v>
      </c>
      <c r="E10" s="4">
        <v>67</v>
      </c>
      <c r="F10" s="4">
        <v>11</v>
      </c>
      <c r="G10" s="4">
        <v>62</v>
      </c>
      <c r="H10" s="4">
        <v>14</v>
      </c>
      <c r="I10" s="4">
        <v>20</v>
      </c>
      <c r="J10" s="4">
        <v>28</v>
      </c>
      <c r="K10" s="5">
        <v>47634</v>
      </c>
      <c r="L10" s="5">
        <v>4585</v>
      </c>
      <c r="M10" s="5">
        <v>1967</v>
      </c>
      <c r="N10" s="5">
        <v>2597</v>
      </c>
    </row>
    <row r="11" spans="1:14" x14ac:dyDescent="0.2">
      <c r="A11" t="s">
        <v>42</v>
      </c>
      <c r="B11" s="11">
        <v>2009</v>
      </c>
      <c r="C11" s="4">
        <v>3</v>
      </c>
      <c r="D11" s="4">
        <v>59</v>
      </c>
      <c r="E11" s="4">
        <v>69</v>
      </c>
      <c r="F11" s="4">
        <v>10</v>
      </c>
      <c r="G11" s="4">
        <v>56</v>
      </c>
      <c r="H11" s="4">
        <v>14</v>
      </c>
      <c r="I11" s="4">
        <v>14</v>
      </c>
      <c r="J11" s="4">
        <v>28</v>
      </c>
      <c r="K11" s="5">
        <v>35645</v>
      </c>
      <c r="L11" s="5">
        <v>3100</v>
      </c>
      <c r="M11" s="5">
        <v>1357</v>
      </c>
      <c r="N11" s="5">
        <v>2199</v>
      </c>
    </row>
    <row r="12" spans="1:14" x14ac:dyDescent="0.2">
      <c r="A12" t="s">
        <v>42</v>
      </c>
      <c r="B12" s="11">
        <v>2010</v>
      </c>
      <c r="C12" s="4">
        <v>2</v>
      </c>
      <c r="D12" s="4">
        <v>59</v>
      </c>
      <c r="E12" s="4">
        <v>62</v>
      </c>
      <c r="F12" s="4">
        <v>0</v>
      </c>
      <c r="G12" s="4">
        <v>58</v>
      </c>
      <c r="H12" s="4">
        <v>10</v>
      </c>
      <c r="I12" s="4">
        <v>12</v>
      </c>
      <c r="J12" s="4">
        <v>36</v>
      </c>
      <c r="K12" s="5">
        <v>43040</v>
      </c>
      <c r="L12" s="5">
        <v>2959</v>
      </c>
      <c r="M12" s="5">
        <v>1020</v>
      </c>
      <c r="N12" s="5">
        <v>2612</v>
      </c>
    </row>
    <row r="13" spans="1:14" x14ac:dyDescent="0.2">
      <c r="A13" t="s">
        <v>42</v>
      </c>
      <c r="B13" s="11">
        <v>2011</v>
      </c>
      <c r="C13" s="4">
        <v>2</v>
      </c>
      <c r="D13" s="4">
        <v>60</v>
      </c>
      <c r="E13" s="4">
        <v>61</v>
      </c>
      <c r="F13" s="4">
        <v>3</v>
      </c>
      <c r="G13" s="4">
        <v>47</v>
      </c>
      <c r="H13" s="4">
        <v>8</v>
      </c>
      <c r="I13" s="4">
        <v>12</v>
      </c>
      <c r="J13" s="4">
        <v>27</v>
      </c>
      <c r="K13" s="5">
        <v>73894</v>
      </c>
      <c r="L13" s="5">
        <v>4919</v>
      </c>
      <c r="M13" s="5">
        <v>1696</v>
      </c>
      <c r="N13" s="5">
        <v>3917</v>
      </c>
    </row>
    <row r="14" spans="1:14" x14ac:dyDescent="0.2">
      <c r="A14" t="s">
        <v>42</v>
      </c>
      <c r="B14" s="11">
        <v>2012</v>
      </c>
      <c r="C14" s="4">
        <v>2</v>
      </c>
      <c r="D14" s="4">
        <v>57</v>
      </c>
      <c r="E14" s="4">
        <v>59</v>
      </c>
      <c r="F14" s="4">
        <v>0</v>
      </c>
      <c r="G14" s="4">
        <v>54</v>
      </c>
      <c r="H14" s="4">
        <v>10</v>
      </c>
      <c r="I14" s="4">
        <v>12</v>
      </c>
      <c r="J14" s="4">
        <v>32</v>
      </c>
      <c r="K14" s="5">
        <v>46529</v>
      </c>
      <c r="L14" s="5">
        <v>3411</v>
      </c>
      <c r="M14" s="5">
        <v>1072</v>
      </c>
      <c r="N14" s="5">
        <v>2269</v>
      </c>
    </row>
    <row r="15" spans="1:14" x14ac:dyDescent="0.2">
      <c r="A15" t="s">
        <v>42</v>
      </c>
      <c r="B15" s="11">
        <v>2013</v>
      </c>
      <c r="C15" s="4">
        <v>2</v>
      </c>
      <c r="D15" s="4">
        <v>57</v>
      </c>
      <c r="E15" s="4">
        <v>61</v>
      </c>
      <c r="F15" s="4">
        <v>2</v>
      </c>
      <c r="G15" s="4">
        <v>56</v>
      </c>
      <c r="H15" s="4">
        <v>12</v>
      </c>
      <c r="I15" s="4">
        <v>11</v>
      </c>
      <c r="J15" s="4">
        <v>33</v>
      </c>
      <c r="K15" s="5">
        <v>37847</v>
      </c>
      <c r="L15" s="5">
        <v>3081</v>
      </c>
      <c r="M15" s="5">
        <v>794</v>
      </c>
      <c r="N15" s="5">
        <v>1703</v>
      </c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">
      <c r="B17" s="6" t="s">
        <v>7</v>
      </c>
      <c r="F17" s="7">
        <f>SUM(F5:F15)</f>
        <v>55</v>
      </c>
      <c r="K17" s="8">
        <f>SUM(K5:K15)</f>
        <v>493939</v>
      </c>
      <c r="L17" s="8">
        <f>SUM(L5:L15)</f>
        <v>32264</v>
      </c>
      <c r="M17" s="8">
        <f>SUM(M5:M15)</f>
        <v>13020</v>
      </c>
      <c r="N17" s="8">
        <f>SUM(N5:N15)</f>
        <v>23960</v>
      </c>
    </row>
    <row r="19" spans="2:14" ht="63.75" x14ac:dyDescent="0.2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92</v>
      </c>
      <c r="H19" s="2" t="s">
        <v>93</v>
      </c>
      <c r="I19" s="2" t="s">
        <v>94</v>
      </c>
      <c r="J19" s="2" t="s">
        <v>95</v>
      </c>
      <c r="K19" s="2" t="s">
        <v>96</v>
      </c>
      <c r="L19" s="2" t="s">
        <v>11</v>
      </c>
      <c r="M19" s="2" t="s">
        <v>97</v>
      </c>
      <c r="N19" s="2" t="s">
        <v>28</v>
      </c>
    </row>
    <row r="20" spans="2:14" x14ac:dyDescent="0.2">
      <c r="B20" s="11">
        <f t="shared" ref="B20:C30" si="0">B5</f>
        <v>2003</v>
      </c>
      <c r="C20" s="4">
        <f t="shared" si="0"/>
        <v>5</v>
      </c>
      <c r="D20" s="4"/>
      <c r="E20" s="4"/>
      <c r="F20" s="9">
        <f t="shared" ref="F20:F30" si="1">IF(C5=0,"",IF(C5="","",(F5/C5)))</f>
        <v>1.8</v>
      </c>
      <c r="G20" s="28">
        <f t="shared" ref="G20:G30" si="2">IF(E5=0,"",IF(E5="","",(G5/E5)))</f>
        <v>1.0434782608695652</v>
      </c>
      <c r="H20" s="28">
        <f t="shared" ref="H20:H30" si="3">IF(G5=0,"",IF(G5="","",(H5/G5)))</f>
        <v>0.29166666666666669</v>
      </c>
      <c r="I20" s="28">
        <f t="shared" ref="I20:I30" si="4">IF(G5=0,"",IF(G5="","",(I5/G5)))</f>
        <v>0.27777777777777779</v>
      </c>
      <c r="J20" s="28">
        <f t="shared" ref="J20:J30" si="5">IF(G5=0,"",IF(G5="","",(J5/G5)))</f>
        <v>0.43055555555555558</v>
      </c>
      <c r="K20" s="5"/>
      <c r="L20" s="10">
        <f t="shared" ref="L20:L30" si="6">IF(K5=0,"",IF(K5="","",(L5/K5)))</f>
        <v>1.5700572959297568E-2</v>
      </c>
      <c r="M20" s="10">
        <f t="shared" ref="M20:M30" si="7">IF(K5=0,"",IF(K5="","",(M5/K5)))</f>
        <v>1.2401716397549421E-2</v>
      </c>
      <c r="N20" s="10">
        <f t="shared" ref="N20:N30" si="8">IF(K5=0,"",IF(K5="","",(N5/K5)))</f>
        <v>5.5311655133070417E-2</v>
      </c>
    </row>
    <row r="21" spans="2:14" x14ac:dyDescent="0.2">
      <c r="B21" s="11">
        <f t="shared" si="0"/>
        <v>2004</v>
      </c>
      <c r="C21" s="4">
        <f t="shared" si="0"/>
        <v>5</v>
      </c>
      <c r="D21" s="10">
        <f t="shared" ref="D21:E30" si="9">IF(D5=0,"",IF(D5="","",((D6-D5)/D5)))</f>
        <v>7.5471698113207544E-2</v>
      </c>
      <c r="E21" s="10">
        <f t="shared" si="9"/>
        <v>0.78260869565217395</v>
      </c>
      <c r="F21" s="9">
        <f t="shared" si="1"/>
        <v>1</v>
      </c>
      <c r="G21" s="28">
        <f t="shared" si="2"/>
        <v>1.024390243902439</v>
      </c>
      <c r="H21" s="28">
        <f t="shared" si="3"/>
        <v>0.21428571428571427</v>
      </c>
      <c r="I21" s="28">
        <f t="shared" si="4"/>
        <v>0.30158730158730157</v>
      </c>
      <c r="J21" s="28">
        <f t="shared" si="5"/>
        <v>0.48412698412698413</v>
      </c>
      <c r="K21" s="28">
        <f t="shared" ref="K21:K30" si="10">IF(K5=0,"",IF(K5="","",(K6-K5)/K5))</f>
        <v>-0.11389736339509388</v>
      </c>
      <c r="L21" s="10">
        <f t="shared" si="6"/>
        <v>2.0769769069279215E-2</v>
      </c>
      <c r="M21" s="10">
        <f t="shared" si="7"/>
        <v>1.3911826452064381E-2</v>
      </c>
      <c r="N21" s="10">
        <f t="shared" si="8"/>
        <v>1.2092372288313506E-2</v>
      </c>
    </row>
    <row r="22" spans="2:14" x14ac:dyDescent="0.2">
      <c r="B22" s="11">
        <f t="shared" si="0"/>
        <v>2005</v>
      </c>
      <c r="C22" s="4">
        <f t="shared" si="0"/>
        <v>4</v>
      </c>
      <c r="D22" s="10">
        <f t="shared" si="9"/>
        <v>-0.12280701754385964</v>
      </c>
      <c r="E22" s="10">
        <f t="shared" si="9"/>
        <v>-1.6260162601626018E-2</v>
      </c>
      <c r="F22" s="9">
        <f t="shared" si="1"/>
        <v>0</v>
      </c>
      <c r="G22" s="28">
        <f t="shared" si="2"/>
        <v>0.94214876033057848</v>
      </c>
      <c r="H22" s="28">
        <f t="shared" si="3"/>
        <v>0.14035087719298245</v>
      </c>
      <c r="I22" s="28">
        <f t="shared" si="4"/>
        <v>0.15789473684210525</v>
      </c>
      <c r="J22" s="28">
        <f t="shared" si="5"/>
        <v>0.70175438596491224</v>
      </c>
      <c r="K22" s="28">
        <f t="shared" si="10"/>
        <v>2.6955913226032191E-2</v>
      </c>
      <c r="L22" s="10">
        <f t="shared" si="6"/>
        <v>4.4510466637592672E-2</v>
      </c>
      <c r="M22" s="10">
        <f t="shared" si="7"/>
        <v>2.8783253379851721E-2</v>
      </c>
      <c r="N22" s="10">
        <f t="shared" si="8"/>
        <v>4.7645006541648494E-2</v>
      </c>
    </row>
    <row r="23" spans="2:14" x14ac:dyDescent="0.2">
      <c r="B23" s="11">
        <f t="shared" si="0"/>
        <v>2006</v>
      </c>
      <c r="C23" s="4">
        <f t="shared" si="0"/>
        <v>4</v>
      </c>
      <c r="D23" s="10">
        <f t="shared" si="9"/>
        <v>-0.02</v>
      </c>
      <c r="E23" s="10">
        <f t="shared" si="9"/>
        <v>-8.2644628099173556E-3</v>
      </c>
      <c r="F23" s="9">
        <f t="shared" si="1"/>
        <v>2.5</v>
      </c>
      <c r="G23" s="28">
        <f t="shared" si="2"/>
        <v>0.84166666666666667</v>
      </c>
      <c r="H23" s="28">
        <f t="shared" si="3"/>
        <v>7.9207920792079209E-2</v>
      </c>
      <c r="I23" s="28">
        <f t="shared" si="4"/>
        <v>0.19801980198019803</v>
      </c>
      <c r="J23" s="28">
        <f t="shared" si="5"/>
        <v>0.72277227722772275</v>
      </c>
      <c r="K23" s="28">
        <f t="shared" si="10"/>
        <v>9.0874400348887927E-2</v>
      </c>
      <c r="L23" s="10">
        <f t="shared" si="6"/>
        <v>7.713257708260457E-2</v>
      </c>
      <c r="M23" s="10">
        <f t="shared" si="7"/>
        <v>3.2482134825845783E-2</v>
      </c>
      <c r="N23" s="10">
        <f t="shared" si="8"/>
        <v>5.0322322722502623E-2</v>
      </c>
    </row>
    <row r="24" spans="2:14" x14ac:dyDescent="0.2">
      <c r="B24" s="11">
        <f t="shared" si="0"/>
        <v>2007</v>
      </c>
      <c r="C24" s="4">
        <f t="shared" si="0"/>
        <v>4</v>
      </c>
      <c r="D24" s="10">
        <f t="shared" si="9"/>
        <v>6.1224489795918366E-2</v>
      </c>
      <c r="E24" s="10">
        <f t="shared" si="9"/>
        <v>-3.3333333333333333E-2</v>
      </c>
      <c r="F24" s="9">
        <f t="shared" si="1"/>
        <v>1.25</v>
      </c>
      <c r="G24" s="28">
        <f t="shared" si="2"/>
        <v>0.9568965517241379</v>
      </c>
      <c r="H24" s="28">
        <f t="shared" si="3"/>
        <v>0.18018018018018017</v>
      </c>
      <c r="I24" s="28">
        <f t="shared" si="4"/>
        <v>0.33333333333333331</v>
      </c>
      <c r="J24" s="28">
        <f t="shared" si="5"/>
        <v>0.48648648648648651</v>
      </c>
      <c r="K24" s="28">
        <f t="shared" si="10"/>
        <v>0.41417220528709209</v>
      </c>
      <c r="L24" s="10">
        <f t="shared" si="6"/>
        <v>7.2688080850913453E-2</v>
      </c>
      <c r="M24" s="10">
        <f t="shared" si="7"/>
        <v>3.1114173645711861E-2</v>
      </c>
      <c r="N24" s="10">
        <f t="shared" si="8"/>
        <v>3.9559701756245805E-2</v>
      </c>
    </row>
    <row r="25" spans="2:14" x14ac:dyDescent="0.2">
      <c r="B25" s="11">
        <f t="shared" si="0"/>
        <v>2008</v>
      </c>
      <c r="C25" s="4">
        <f t="shared" si="0"/>
        <v>3</v>
      </c>
      <c r="D25" s="10">
        <f t="shared" si="9"/>
        <v>-5.7692307692307696E-2</v>
      </c>
      <c r="E25" s="10">
        <f t="shared" si="9"/>
        <v>-0.42241379310344829</v>
      </c>
      <c r="F25" s="9">
        <f t="shared" si="1"/>
        <v>3.6666666666666665</v>
      </c>
      <c r="G25" s="28">
        <f t="shared" si="2"/>
        <v>0.92537313432835822</v>
      </c>
      <c r="H25" s="28">
        <f t="shared" si="3"/>
        <v>0.22580645161290322</v>
      </c>
      <c r="I25" s="28">
        <f t="shared" si="4"/>
        <v>0.32258064516129031</v>
      </c>
      <c r="J25" s="28">
        <f t="shared" si="5"/>
        <v>0.45161290322580644</v>
      </c>
      <c r="K25" s="28">
        <f t="shared" si="10"/>
        <v>-0.15838015477578712</v>
      </c>
      <c r="L25" s="10">
        <f t="shared" si="6"/>
        <v>9.6254776000335898E-2</v>
      </c>
      <c r="M25" s="10">
        <f t="shared" si="7"/>
        <v>4.1294033673426545E-2</v>
      </c>
      <c r="N25" s="10">
        <f t="shared" si="8"/>
        <v>5.4519880757442164E-2</v>
      </c>
    </row>
    <row r="26" spans="2:14" x14ac:dyDescent="0.2">
      <c r="B26" s="11">
        <f t="shared" si="0"/>
        <v>2009</v>
      </c>
      <c r="C26" s="4">
        <f t="shared" si="0"/>
        <v>3</v>
      </c>
      <c r="D26" s="10">
        <f t="shared" si="9"/>
        <v>0.20408163265306123</v>
      </c>
      <c r="E26" s="10">
        <f t="shared" si="9"/>
        <v>2.9850746268656716E-2</v>
      </c>
      <c r="F26" s="9">
        <f t="shared" si="1"/>
        <v>3.3333333333333335</v>
      </c>
      <c r="G26" s="28">
        <f t="shared" si="2"/>
        <v>0.81159420289855078</v>
      </c>
      <c r="H26" s="28">
        <f t="shared" si="3"/>
        <v>0.25</v>
      </c>
      <c r="I26" s="28">
        <f t="shared" si="4"/>
        <v>0.25</v>
      </c>
      <c r="J26" s="28">
        <f t="shared" si="5"/>
        <v>0.5</v>
      </c>
      <c r="K26" s="28">
        <f t="shared" si="10"/>
        <v>-0.25168996934962423</v>
      </c>
      <c r="L26" s="10">
        <f t="shared" si="6"/>
        <v>8.696871931547201E-2</v>
      </c>
      <c r="M26" s="10">
        <f t="shared" si="7"/>
        <v>3.8069855519708234E-2</v>
      </c>
      <c r="N26" s="10">
        <f t="shared" si="8"/>
        <v>6.169168186281386E-2</v>
      </c>
    </row>
    <row r="27" spans="2:14" x14ac:dyDescent="0.2">
      <c r="B27" s="11">
        <f t="shared" si="0"/>
        <v>2010</v>
      </c>
      <c r="C27" s="4">
        <f t="shared" si="0"/>
        <v>2</v>
      </c>
      <c r="D27" s="10">
        <f t="shared" si="9"/>
        <v>0</v>
      </c>
      <c r="E27" s="10">
        <f t="shared" si="9"/>
        <v>-0.10144927536231885</v>
      </c>
      <c r="F27" s="9">
        <f t="shared" si="1"/>
        <v>0</v>
      </c>
      <c r="G27" s="28">
        <f t="shared" si="2"/>
        <v>0.93548387096774188</v>
      </c>
      <c r="H27" s="28">
        <f t="shared" si="3"/>
        <v>0.17241379310344829</v>
      </c>
      <c r="I27" s="28">
        <f t="shared" si="4"/>
        <v>0.20689655172413793</v>
      </c>
      <c r="J27" s="28">
        <f t="shared" si="5"/>
        <v>0.62068965517241381</v>
      </c>
      <c r="K27" s="28">
        <f t="shared" si="10"/>
        <v>0.20746247720577921</v>
      </c>
      <c r="L27" s="10">
        <f t="shared" si="6"/>
        <v>6.8750000000000006E-2</v>
      </c>
      <c r="M27" s="10">
        <f t="shared" si="7"/>
        <v>2.3698884758364312E-2</v>
      </c>
      <c r="N27" s="10">
        <f t="shared" si="8"/>
        <v>6.0687732342007437E-2</v>
      </c>
    </row>
    <row r="28" spans="2:14" x14ac:dyDescent="0.2">
      <c r="B28" s="11">
        <f t="shared" si="0"/>
        <v>2011</v>
      </c>
      <c r="C28" s="4">
        <f t="shared" si="0"/>
        <v>2</v>
      </c>
      <c r="D28" s="10">
        <f t="shared" si="9"/>
        <v>1.6949152542372881E-2</v>
      </c>
      <c r="E28" s="10">
        <f t="shared" si="9"/>
        <v>-1.6129032258064516E-2</v>
      </c>
      <c r="F28" s="9">
        <f t="shared" si="1"/>
        <v>1.5</v>
      </c>
      <c r="G28" s="28">
        <f t="shared" si="2"/>
        <v>0.77049180327868849</v>
      </c>
      <c r="H28" s="28">
        <f t="shared" si="3"/>
        <v>0.1702127659574468</v>
      </c>
      <c r="I28" s="28">
        <f t="shared" si="4"/>
        <v>0.25531914893617019</v>
      </c>
      <c r="J28" s="28">
        <f t="shared" si="5"/>
        <v>0.57446808510638303</v>
      </c>
      <c r="K28" s="28">
        <f t="shared" si="10"/>
        <v>0.71686802973977692</v>
      </c>
      <c r="L28" s="10">
        <f t="shared" si="6"/>
        <v>6.6568327604406313E-2</v>
      </c>
      <c r="M28" s="10">
        <f t="shared" si="7"/>
        <v>2.2951795815627792E-2</v>
      </c>
      <c r="N28" s="10">
        <f t="shared" si="8"/>
        <v>5.3008363331258287E-2</v>
      </c>
    </row>
    <row r="29" spans="2:14" x14ac:dyDescent="0.2">
      <c r="B29" s="11">
        <f t="shared" si="0"/>
        <v>2012</v>
      </c>
      <c r="C29" s="4">
        <f t="shared" si="0"/>
        <v>2</v>
      </c>
      <c r="D29" s="10">
        <f t="shared" si="9"/>
        <v>-0.05</v>
      </c>
      <c r="E29" s="10">
        <f t="shared" si="9"/>
        <v>-3.2786885245901641E-2</v>
      </c>
      <c r="F29" s="9">
        <f t="shared" si="1"/>
        <v>0</v>
      </c>
      <c r="G29" s="28">
        <f t="shared" si="2"/>
        <v>0.9152542372881356</v>
      </c>
      <c r="H29" s="28">
        <f t="shared" si="3"/>
        <v>0.18518518518518517</v>
      </c>
      <c r="I29" s="28">
        <f t="shared" si="4"/>
        <v>0.22222222222222221</v>
      </c>
      <c r="J29" s="28">
        <f t="shared" si="5"/>
        <v>0.59259259259259256</v>
      </c>
      <c r="K29" s="28">
        <f t="shared" si="10"/>
        <v>-0.37032776680109347</v>
      </c>
      <c r="L29" s="10">
        <f t="shared" si="6"/>
        <v>7.3309119044037058E-2</v>
      </c>
      <c r="M29" s="10">
        <f t="shared" si="7"/>
        <v>2.3039394786047412E-2</v>
      </c>
      <c r="N29" s="10">
        <f t="shared" si="8"/>
        <v>4.8765286165617143E-2</v>
      </c>
    </row>
    <row r="30" spans="2:14" x14ac:dyDescent="0.2">
      <c r="B30" s="11">
        <f t="shared" si="0"/>
        <v>2013</v>
      </c>
      <c r="C30" s="4">
        <f t="shared" si="0"/>
        <v>2</v>
      </c>
      <c r="D30" s="10">
        <f t="shared" si="9"/>
        <v>0</v>
      </c>
      <c r="E30" s="10">
        <f t="shared" si="9"/>
        <v>3.3898305084745763E-2</v>
      </c>
      <c r="F30" s="9">
        <f t="shared" si="1"/>
        <v>1</v>
      </c>
      <c r="G30" s="28">
        <f t="shared" si="2"/>
        <v>0.91803278688524592</v>
      </c>
      <c r="H30" s="28">
        <f t="shared" si="3"/>
        <v>0.21428571428571427</v>
      </c>
      <c r="I30" s="28">
        <f t="shared" si="4"/>
        <v>0.19642857142857142</v>
      </c>
      <c r="J30" s="28">
        <f t="shared" si="5"/>
        <v>0.5892857142857143</v>
      </c>
      <c r="K30" s="28">
        <f t="shared" si="10"/>
        <v>-0.18659330739968621</v>
      </c>
      <c r="L30" s="10">
        <f t="shared" si="6"/>
        <v>8.1406716516500652E-2</v>
      </c>
      <c r="M30" s="10">
        <f t="shared" si="7"/>
        <v>2.0979205749464953E-2</v>
      </c>
      <c r="N30" s="10">
        <f t="shared" si="8"/>
        <v>4.4996961450048882E-2</v>
      </c>
    </row>
    <row r="32" spans="2:14" x14ac:dyDescent="0.2">
      <c r="B32" s="37" t="s">
        <v>34</v>
      </c>
      <c r="C32" s="37"/>
      <c r="D32" s="37"/>
      <c r="E32" s="37"/>
      <c r="F32" s="37"/>
      <c r="G32" s="37"/>
      <c r="H32" s="37"/>
    </row>
    <row r="33" spans="2:6" x14ac:dyDescent="0.2">
      <c r="B33" s="37" t="s">
        <v>26</v>
      </c>
      <c r="C33" s="37"/>
      <c r="D33" s="37"/>
      <c r="E33" s="37"/>
      <c r="F33" s="37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7.2851562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1" width="10" bestFit="1" customWidth="1"/>
    <col min="12" max="12" width="7.5703125" bestFit="1" customWidth="1"/>
    <col min="13" max="13" width="10" bestFit="1" customWidth="1"/>
    <col min="14" max="14" width="7.5703125" bestFit="1" customWidth="1"/>
  </cols>
  <sheetData>
    <row r="1" spans="1:14" ht="23.25" x14ac:dyDescent="0.35">
      <c r="B1" s="35" t="s">
        <v>72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ht="18" x14ac:dyDescent="0.25">
      <c r="B2" s="36" t="str">
        <f>"Canada and USA: "&amp; B5 &amp; "-" &amp; B15</f>
        <v>Canada and USA: 2003-2013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4" spans="1:14" s="1" customFormat="1" ht="38.25" x14ac:dyDescent="0.2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91</v>
      </c>
      <c r="H4" s="2" t="s">
        <v>87</v>
      </c>
      <c r="I4" s="2" t="s">
        <v>88</v>
      </c>
      <c r="J4" s="2" t="s">
        <v>98</v>
      </c>
      <c r="K4" s="2" t="s">
        <v>89</v>
      </c>
      <c r="L4" s="2" t="s">
        <v>4</v>
      </c>
      <c r="M4" s="2" t="s">
        <v>90</v>
      </c>
      <c r="N4" s="2" t="s">
        <v>27</v>
      </c>
    </row>
    <row r="5" spans="1:14" x14ac:dyDescent="0.2">
      <c r="A5" t="s">
        <v>43</v>
      </c>
      <c r="B5" s="11">
        <v>2003</v>
      </c>
      <c r="C5" s="4">
        <v>1</v>
      </c>
      <c r="D5" s="4">
        <v>25</v>
      </c>
      <c r="E5" s="4">
        <v>31</v>
      </c>
      <c r="F5" s="4">
        <v>0</v>
      </c>
      <c r="G5" s="4">
        <v>19</v>
      </c>
      <c r="H5" s="4">
        <v>9</v>
      </c>
      <c r="I5" s="4">
        <v>4</v>
      </c>
      <c r="J5" s="4">
        <v>6</v>
      </c>
      <c r="K5" s="5">
        <v>54006</v>
      </c>
      <c r="L5" s="5">
        <v>360</v>
      </c>
      <c r="M5" s="5">
        <v>0</v>
      </c>
      <c r="N5" s="5">
        <v>280</v>
      </c>
    </row>
    <row r="6" spans="1:14" x14ac:dyDescent="0.2">
      <c r="A6" t="s">
        <v>43</v>
      </c>
      <c r="B6" s="11">
        <v>2004</v>
      </c>
      <c r="C6" s="4">
        <v>1</v>
      </c>
      <c r="D6" s="4">
        <v>46</v>
      </c>
      <c r="E6" s="4">
        <v>49</v>
      </c>
      <c r="F6" s="4">
        <v>26</v>
      </c>
      <c r="G6" s="4">
        <v>32</v>
      </c>
      <c r="H6" s="4">
        <v>14</v>
      </c>
      <c r="I6" s="4">
        <v>4</v>
      </c>
      <c r="J6" s="4">
        <v>14</v>
      </c>
      <c r="K6" s="5">
        <v>38003</v>
      </c>
      <c r="L6" s="5">
        <v>2723</v>
      </c>
      <c r="M6" s="5">
        <v>760</v>
      </c>
      <c r="N6" s="5">
        <v>2717</v>
      </c>
    </row>
    <row r="7" spans="1:14" x14ac:dyDescent="0.2">
      <c r="A7" t="s">
        <v>43</v>
      </c>
      <c r="B7" s="11">
        <v>2005</v>
      </c>
      <c r="C7" s="4">
        <v>1</v>
      </c>
      <c r="D7" s="4">
        <v>52</v>
      </c>
      <c r="E7" s="4">
        <v>44</v>
      </c>
      <c r="F7" s="4">
        <v>6</v>
      </c>
      <c r="G7" s="4">
        <v>28</v>
      </c>
      <c r="H7" s="4">
        <v>13</v>
      </c>
      <c r="I7" s="4">
        <v>5</v>
      </c>
      <c r="J7" s="4">
        <v>10</v>
      </c>
      <c r="K7" s="5">
        <v>88012</v>
      </c>
      <c r="L7" s="5">
        <v>3387</v>
      </c>
      <c r="M7" s="5">
        <v>765</v>
      </c>
      <c r="N7" s="5">
        <v>5696</v>
      </c>
    </row>
    <row r="8" spans="1:14" x14ac:dyDescent="0.2">
      <c r="A8" t="s">
        <v>43</v>
      </c>
      <c r="B8" s="11">
        <v>2006</v>
      </c>
      <c r="C8" s="4">
        <v>1</v>
      </c>
      <c r="D8" s="4">
        <v>52</v>
      </c>
      <c r="E8" s="4">
        <v>43</v>
      </c>
      <c r="F8" s="4">
        <v>0</v>
      </c>
      <c r="G8" s="4">
        <v>34</v>
      </c>
      <c r="H8" s="4">
        <v>15</v>
      </c>
      <c r="I8" s="4">
        <v>6</v>
      </c>
      <c r="J8" s="4">
        <v>13</v>
      </c>
      <c r="K8" s="5">
        <v>113948</v>
      </c>
      <c r="L8" s="5">
        <v>1834</v>
      </c>
      <c r="M8" s="5">
        <v>750</v>
      </c>
      <c r="N8" s="5">
        <v>7063</v>
      </c>
    </row>
    <row r="9" spans="1:14" x14ac:dyDescent="0.2">
      <c r="A9" t="s">
        <v>43</v>
      </c>
      <c r="B9" s="11">
        <v>2007</v>
      </c>
      <c r="C9" s="4">
        <v>1</v>
      </c>
      <c r="D9" s="4">
        <v>51</v>
      </c>
      <c r="E9" s="4">
        <v>36</v>
      </c>
      <c r="F9" s="4">
        <v>0</v>
      </c>
      <c r="G9" s="4">
        <v>26</v>
      </c>
      <c r="H9" s="4">
        <v>11</v>
      </c>
      <c r="I9" s="4">
        <v>6</v>
      </c>
      <c r="J9" s="4">
        <v>9</v>
      </c>
      <c r="K9" s="5">
        <v>63515</v>
      </c>
      <c r="L9" s="5">
        <v>4388</v>
      </c>
      <c r="M9" s="5">
        <v>2600</v>
      </c>
      <c r="N9" s="5">
        <v>2280</v>
      </c>
    </row>
    <row r="10" spans="1:14" x14ac:dyDescent="0.2">
      <c r="A10" t="s">
        <v>43</v>
      </c>
      <c r="B10" s="11">
        <v>2008</v>
      </c>
      <c r="C10" s="4">
        <v>1</v>
      </c>
      <c r="D10" s="4">
        <v>47</v>
      </c>
      <c r="E10" s="4">
        <v>42</v>
      </c>
      <c r="F10" s="4">
        <v>14</v>
      </c>
      <c r="G10" s="4">
        <v>33</v>
      </c>
      <c r="H10" s="4">
        <v>22</v>
      </c>
      <c r="I10" s="4">
        <v>3</v>
      </c>
      <c r="J10" s="4">
        <v>8</v>
      </c>
      <c r="K10" s="5">
        <v>67008</v>
      </c>
      <c r="L10" s="5">
        <v>0</v>
      </c>
      <c r="M10" s="5">
        <v>0</v>
      </c>
      <c r="N10" s="5">
        <v>0</v>
      </c>
    </row>
    <row r="11" spans="1:14" x14ac:dyDescent="0.2">
      <c r="A11" t="s">
        <v>43</v>
      </c>
      <c r="B11" s="11">
        <v>2009</v>
      </c>
      <c r="C11" s="4">
        <v>1</v>
      </c>
      <c r="D11" s="4">
        <v>46</v>
      </c>
      <c r="E11" s="4">
        <v>30</v>
      </c>
      <c r="F11" s="4">
        <v>3</v>
      </c>
      <c r="G11" s="4">
        <v>16</v>
      </c>
      <c r="H11" s="4">
        <v>12</v>
      </c>
      <c r="I11" s="4">
        <v>3</v>
      </c>
      <c r="J11" s="4">
        <v>1</v>
      </c>
      <c r="K11" s="5">
        <v>83190</v>
      </c>
      <c r="L11" s="5">
        <v>2500</v>
      </c>
      <c r="M11" s="5">
        <v>0</v>
      </c>
      <c r="N11" s="5">
        <v>1182</v>
      </c>
    </row>
    <row r="12" spans="1:14" x14ac:dyDescent="0.2">
      <c r="A12" t="s">
        <v>43</v>
      </c>
      <c r="B12" s="11">
        <v>2010</v>
      </c>
      <c r="C12" s="4">
        <v>1</v>
      </c>
      <c r="D12" s="4">
        <v>49</v>
      </c>
      <c r="E12" s="4">
        <v>30</v>
      </c>
      <c r="F12" s="4">
        <v>0</v>
      </c>
      <c r="G12" s="4">
        <v>27</v>
      </c>
      <c r="H12" s="4">
        <v>7</v>
      </c>
      <c r="I12" s="4">
        <v>8</v>
      </c>
      <c r="J12" s="4">
        <v>12</v>
      </c>
      <c r="K12" s="5">
        <v>87488</v>
      </c>
      <c r="L12" s="5">
        <v>600</v>
      </c>
      <c r="M12" s="5">
        <v>100</v>
      </c>
      <c r="N12" s="5">
        <v>849</v>
      </c>
    </row>
    <row r="13" spans="1:14" x14ac:dyDescent="0.2">
      <c r="A13" t="s">
        <v>43</v>
      </c>
      <c r="B13" s="11">
        <v>2011</v>
      </c>
      <c r="C13" s="4">
        <v>1</v>
      </c>
      <c r="D13" s="4">
        <v>44</v>
      </c>
      <c r="E13" s="4">
        <v>29</v>
      </c>
      <c r="F13" s="4">
        <v>0</v>
      </c>
      <c r="G13" s="4">
        <v>25</v>
      </c>
      <c r="H13" s="4">
        <v>8</v>
      </c>
      <c r="I13" s="4">
        <v>7</v>
      </c>
      <c r="J13" s="4">
        <v>10</v>
      </c>
      <c r="K13" s="5">
        <v>98821</v>
      </c>
      <c r="L13" s="5">
        <v>9287</v>
      </c>
      <c r="M13" s="5">
        <v>2675</v>
      </c>
      <c r="N13" s="5">
        <v>5968</v>
      </c>
    </row>
    <row r="14" spans="1:14" x14ac:dyDescent="0.2">
      <c r="A14" t="s">
        <v>43</v>
      </c>
      <c r="B14" s="11">
        <v>2012</v>
      </c>
      <c r="C14" s="4">
        <v>1</v>
      </c>
      <c r="D14" s="4">
        <v>46</v>
      </c>
      <c r="E14" s="4">
        <v>25</v>
      </c>
      <c r="F14" s="4">
        <v>2</v>
      </c>
      <c r="G14" s="4">
        <v>13</v>
      </c>
      <c r="H14" s="4">
        <v>2</v>
      </c>
      <c r="I14" s="4">
        <v>2</v>
      </c>
      <c r="J14" s="4">
        <v>9</v>
      </c>
      <c r="K14" s="5">
        <v>95705</v>
      </c>
      <c r="L14" s="5">
        <v>9420</v>
      </c>
      <c r="M14" s="5">
        <v>2393</v>
      </c>
      <c r="N14" s="5">
        <v>6285</v>
      </c>
    </row>
    <row r="15" spans="1:14" x14ac:dyDescent="0.2">
      <c r="A15" t="s">
        <v>43</v>
      </c>
      <c r="B15" s="11">
        <v>2013</v>
      </c>
      <c r="C15" s="4">
        <v>1</v>
      </c>
      <c r="D15" s="4">
        <v>44</v>
      </c>
      <c r="E15" s="4">
        <v>23</v>
      </c>
      <c r="F15" s="4">
        <v>0</v>
      </c>
      <c r="G15" s="4">
        <v>15</v>
      </c>
      <c r="H15" s="4">
        <v>0</v>
      </c>
      <c r="I15" s="4">
        <v>4</v>
      </c>
      <c r="J15" s="4">
        <v>11</v>
      </c>
      <c r="K15" s="5">
        <v>106095</v>
      </c>
      <c r="L15" s="5">
        <v>5297</v>
      </c>
      <c r="M15" s="5">
        <v>1944</v>
      </c>
      <c r="N15" s="5">
        <v>6741</v>
      </c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">
      <c r="B17" s="6" t="s">
        <v>7</v>
      </c>
      <c r="F17" s="7">
        <f>SUM(F5:F15)</f>
        <v>51</v>
      </c>
      <c r="K17" s="8">
        <f>SUM(K5:K15)</f>
        <v>895791</v>
      </c>
      <c r="L17" s="8">
        <f>SUM(L5:L15)</f>
        <v>39796</v>
      </c>
      <c r="M17" s="8">
        <f>SUM(M5:M15)</f>
        <v>11987</v>
      </c>
      <c r="N17" s="8">
        <f>SUM(N5:N15)</f>
        <v>39061</v>
      </c>
    </row>
    <row r="19" spans="2:14" ht="63.75" x14ac:dyDescent="0.2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92</v>
      </c>
      <c r="H19" s="2" t="s">
        <v>93</v>
      </c>
      <c r="I19" s="2" t="s">
        <v>94</v>
      </c>
      <c r="J19" s="2" t="s">
        <v>95</v>
      </c>
      <c r="K19" s="2" t="s">
        <v>96</v>
      </c>
      <c r="L19" s="2" t="s">
        <v>11</v>
      </c>
      <c r="M19" s="2" t="s">
        <v>97</v>
      </c>
      <c r="N19" s="2" t="s">
        <v>28</v>
      </c>
    </row>
    <row r="20" spans="2:14" x14ac:dyDescent="0.2">
      <c r="B20" s="11">
        <f t="shared" ref="B20:C30" si="0">B5</f>
        <v>2003</v>
      </c>
      <c r="C20" s="4">
        <f t="shared" si="0"/>
        <v>1</v>
      </c>
      <c r="D20" s="4"/>
      <c r="E20" s="4"/>
      <c r="F20" s="9">
        <f t="shared" ref="F20:F30" si="1">IF(C5=0,"",IF(C5="","",(F5/C5)))</f>
        <v>0</v>
      </c>
      <c r="G20" s="28">
        <f t="shared" ref="G20:G30" si="2">IF(E5=0,"",IF(E5="","",(G5/E5)))</f>
        <v>0.61290322580645162</v>
      </c>
      <c r="H20" s="28">
        <f t="shared" ref="H20:H30" si="3">IF(G5=0,"",IF(G5="","",(H5/G5)))</f>
        <v>0.47368421052631576</v>
      </c>
      <c r="I20" s="28">
        <f t="shared" ref="I20:I30" si="4">IF(G5=0,"",IF(G5="","",(I5/G5)))</f>
        <v>0.21052631578947367</v>
      </c>
      <c r="J20" s="28">
        <f t="shared" ref="J20:J30" si="5">IF(G5=0,"",IF(G5="","",(J5/G5)))</f>
        <v>0.31578947368421051</v>
      </c>
      <c r="K20" s="5"/>
      <c r="L20" s="10">
        <f t="shared" ref="L20:L30" si="6">IF(K5=0,"",IF(K5="","",(L5/K5)))</f>
        <v>6.665926008221309E-3</v>
      </c>
      <c r="M20" s="10">
        <f t="shared" ref="M20:M30" si="7">IF(K5=0,"",IF(K5="","",(M5/K5)))</f>
        <v>0</v>
      </c>
      <c r="N20" s="10">
        <f t="shared" ref="N20:N30" si="8">IF(K5=0,"",IF(K5="","",(N5/K5)))</f>
        <v>5.1846091175054626E-3</v>
      </c>
    </row>
    <row r="21" spans="2:14" x14ac:dyDescent="0.2">
      <c r="B21" s="11">
        <f t="shared" si="0"/>
        <v>2004</v>
      </c>
      <c r="C21" s="4">
        <f t="shared" si="0"/>
        <v>1</v>
      </c>
      <c r="D21" s="10">
        <f t="shared" ref="D21:E30" si="9">IF(D5=0,"",IF(D5="","",((D6-D5)/D5)))</f>
        <v>0.84</v>
      </c>
      <c r="E21" s="10">
        <f t="shared" si="9"/>
        <v>0.58064516129032262</v>
      </c>
      <c r="F21" s="9">
        <f t="shared" si="1"/>
        <v>26</v>
      </c>
      <c r="G21" s="28">
        <f t="shared" si="2"/>
        <v>0.65306122448979587</v>
      </c>
      <c r="H21" s="28">
        <f t="shared" si="3"/>
        <v>0.4375</v>
      </c>
      <c r="I21" s="28">
        <f t="shared" si="4"/>
        <v>0.125</v>
      </c>
      <c r="J21" s="28">
        <f t="shared" si="5"/>
        <v>0.4375</v>
      </c>
      <c r="K21" s="28">
        <f t="shared" ref="K21:K30" si="10">IF(K5=0,"",IF(K5="","",(K6-K5)/K5))</f>
        <v>-0.29631892752657113</v>
      </c>
      <c r="L21" s="10">
        <f t="shared" si="6"/>
        <v>7.1652237981212008E-2</v>
      </c>
      <c r="M21" s="10">
        <f t="shared" si="7"/>
        <v>1.9998421177275478E-2</v>
      </c>
      <c r="N21" s="10">
        <f t="shared" si="8"/>
        <v>7.1494355708759838E-2</v>
      </c>
    </row>
    <row r="22" spans="2:14" x14ac:dyDescent="0.2">
      <c r="B22" s="11">
        <f t="shared" si="0"/>
        <v>2005</v>
      </c>
      <c r="C22" s="4">
        <f t="shared" si="0"/>
        <v>1</v>
      </c>
      <c r="D22" s="10">
        <f t="shared" si="9"/>
        <v>0.13043478260869565</v>
      </c>
      <c r="E22" s="10">
        <f t="shared" si="9"/>
        <v>-0.10204081632653061</v>
      </c>
      <c r="F22" s="9">
        <f t="shared" si="1"/>
        <v>6</v>
      </c>
      <c r="G22" s="28">
        <f t="shared" si="2"/>
        <v>0.63636363636363635</v>
      </c>
      <c r="H22" s="28">
        <f t="shared" si="3"/>
        <v>0.4642857142857143</v>
      </c>
      <c r="I22" s="28">
        <f t="shared" si="4"/>
        <v>0.17857142857142858</v>
      </c>
      <c r="J22" s="28">
        <f t="shared" si="5"/>
        <v>0.35714285714285715</v>
      </c>
      <c r="K22" s="28">
        <f t="shared" si="10"/>
        <v>1.3159224271768017</v>
      </c>
      <c r="L22" s="10">
        <f t="shared" si="6"/>
        <v>3.8483388628823341E-2</v>
      </c>
      <c r="M22" s="10">
        <f t="shared" si="7"/>
        <v>8.6919965459255552E-3</v>
      </c>
      <c r="N22" s="10">
        <f t="shared" si="8"/>
        <v>6.4718447484433936E-2</v>
      </c>
    </row>
    <row r="23" spans="2:14" x14ac:dyDescent="0.2">
      <c r="B23" s="11">
        <f t="shared" si="0"/>
        <v>2006</v>
      </c>
      <c r="C23" s="4">
        <f t="shared" si="0"/>
        <v>1</v>
      </c>
      <c r="D23" s="10">
        <f t="shared" si="9"/>
        <v>0</v>
      </c>
      <c r="E23" s="10">
        <f t="shared" si="9"/>
        <v>-2.2727272727272728E-2</v>
      </c>
      <c r="F23" s="9">
        <f t="shared" si="1"/>
        <v>0</v>
      </c>
      <c r="G23" s="28">
        <f t="shared" si="2"/>
        <v>0.79069767441860461</v>
      </c>
      <c r="H23" s="28">
        <f t="shared" si="3"/>
        <v>0.44117647058823528</v>
      </c>
      <c r="I23" s="28">
        <f t="shared" si="4"/>
        <v>0.17647058823529413</v>
      </c>
      <c r="J23" s="28">
        <f t="shared" si="5"/>
        <v>0.38235294117647056</v>
      </c>
      <c r="K23" s="28">
        <f t="shared" si="10"/>
        <v>0.29468708812434669</v>
      </c>
      <c r="L23" s="10">
        <f t="shared" si="6"/>
        <v>1.6095060904974198E-2</v>
      </c>
      <c r="M23" s="10">
        <f t="shared" si="7"/>
        <v>6.5819496612489906E-3</v>
      </c>
      <c r="N23" s="10">
        <f t="shared" si="8"/>
        <v>6.1984413943202164E-2</v>
      </c>
    </row>
    <row r="24" spans="2:14" x14ac:dyDescent="0.2">
      <c r="B24" s="11">
        <f t="shared" si="0"/>
        <v>2007</v>
      </c>
      <c r="C24" s="4">
        <f t="shared" si="0"/>
        <v>1</v>
      </c>
      <c r="D24" s="10">
        <f t="shared" si="9"/>
        <v>-1.9230769230769232E-2</v>
      </c>
      <c r="E24" s="10">
        <f t="shared" si="9"/>
        <v>-0.16279069767441862</v>
      </c>
      <c r="F24" s="9">
        <f t="shared" si="1"/>
        <v>0</v>
      </c>
      <c r="G24" s="28">
        <f t="shared" si="2"/>
        <v>0.72222222222222221</v>
      </c>
      <c r="H24" s="28">
        <f t="shared" si="3"/>
        <v>0.42307692307692307</v>
      </c>
      <c r="I24" s="28">
        <f t="shared" si="4"/>
        <v>0.23076923076923078</v>
      </c>
      <c r="J24" s="28">
        <f t="shared" si="5"/>
        <v>0.34615384615384615</v>
      </c>
      <c r="K24" s="28">
        <f t="shared" si="10"/>
        <v>-0.44259662302102715</v>
      </c>
      <c r="L24" s="10">
        <f t="shared" si="6"/>
        <v>6.9086042667086511E-2</v>
      </c>
      <c r="M24" s="10">
        <f t="shared" si="7"/>
        <v>4.093521215460915E-2</v>
      </c>
      <c r="N24" s="10">
        <f t="shared" si="8"/>
        <v>3.5897032197118789E-2</v>
      </c>
    </row>
    <row r="25" spans="2:14" x14ac:dyDescent="0.2">
      <c r="B25" s="11">
        <f t="shared" si="0"/>
        <v>2008</v>
      </c>
      <c r="C25" s="4">
        <f t="shared" si="0"/>
        <v>1</v>
      </c>
      <c r="D25" s="10">
        <f t="shared" si="9"/>
        <v>-7.8431372549019607E-2</v>
      </c>
      <c r="E25" s="10">
        <f t="shared" si="9"/>
        <v>0.16666666666666666</v>
      </c>
      <c r="F25" s="9">
        <f t="shared" si="1"/>
        <v>14</v>
      </c>
      <c r="G25" s="28">
        <f t="shared" si="2"/>
        <v>0.7857142857142857</v>
      </c>
      <c r="H25" s="28">
        <f t="shared" si="3"/>
        <v>0.66666666666666663</v>
      </c>
      <c r="I25" s="28">
        <f t="shared" si="4"/>
        <v>9.0909090909090912E-2</v>
      </c>
      <c r="J25" s="28">
        <f t="shared" si="5"/>
        <v>0.24242424242424243</v>
      </c>
      <c r="K25" s="28">
        <f t="shared" si="10"/>
        <v>5.4994883098480676E-2</v>
      </c>
      <c r="L25" s="10">
        <f t="shared" si="6"/>
        <v>0</v>
      </c>
      <c r="M25" s="10">
        <f t="shared" si="7"/>
        <v>0</v>
      </c>
      <c r="N25" s="10">
        <f t="shared" si="8"/>
        <v>0</v>
      </c>
    </row>
    <row r="26" spans="2:14" x14ac:dyDescent="0.2">
      <c r="B26" s="11">
        <f t="shared" si="0"/>
        <v>2009</v>
      </c>
      <c r="C26" s="4">
        <f t="shared" si="0"/>
        <v>1</v>
      </c>
      <c r="D26" s="10">
        <f t="shared" si="9"/>
        <v>-2.1276595744680851E-2</v>
      </c>
      <c r="E26" s="10">
        <f t="shared" si="9"/>
        <v>-0.2857142857142857</v>
      </c>
      <c r="F26" s="9">
        <f t="shared" si="1"/>
        <v>3</v>
      </c>
      <c r="G26" s="28">
        <f t="shared" si="2"/>
        <v>0.53333333333333333</v>
      </c>
      <c r="H26" s="28">
        <f t="shared" si="3"/>
        <v>0.75</v>
      </c>
      <c r="I26" s="28">
        <f t="shared" si="4"/>
        <v>0.1875</v>
      </c>
      <c r="J26" s="28">
        <f t="shared" si="5"/>
        <v>6.25E-2</v>
      </c>
      <c r="K26" s="28">
        <f t="shared" si="10"/>
        <v>0.24149355300859598</v>
      </c>
      <c r="L26" s="10">
        <f t="shared" si="6"/>
        <v>3.0051688904916458E-2</v>
      </c>
      <c r="M26" s="10">
        <f t="shared" si="7"/>
        <v>0</v>
      </c>
      <c r="N26" s="10">
        <f t="shared" si="8"/>
        <v>1.42084385142445E-2</v>
      </c>
    </row>
    <row r="27" spans="2:14" x14ac:dyDescent="0.2">
      <c r="B27" s="11">
        <f t="shared" si="0"/>
        <v>2010</v>
      </c>
      <c r="C27" s="4">
        <f t="shared" si="0"/>
        <v>1</v>
      </c>
      <c r="D27" s="10">
        <f t="shared" si="9"/>
        <v>6.5217391304347824E-2</v>
      </c>
      <c r="E27" s="10">
        <f t="shared" si="9"/>
        <v>0</v>
      </c>
      <c r="F27" s="9">
        <f t="shared" si="1"/>
        <v>0</v>
      </c>
      <c r="G27" s="28">
        <f t="shared" si="2"/>
        <v>0.9</v>
      </c>
      <c r="H27" s="28">
        <f t="shared" si="3"/>
        <v>0.25925925925925924</v>
      </c>
      <c r="I27" s="28">
        <f t="shared" si="4"/>
        <v>0.29629629629629628</v>
      </c>
      <c r="J27" s="28">
        <f t="shared" si="5"/>
        <v>0.44444444444444442</v>
      </c>
      <c r="K27" s="28">
        <f t="shared" si="10"/>
        <v>5.166486356533237E-2</v>
      </c>
      <c r="L27" s="10">
        <f t="shared" si="6"/>
        <v>6.8580833942940749E-3</v>
      </c>
      <c r="M27" s="10">
        <f t="shared" si="7"/>
        <v>1.1430138990490123E-3</v>
      </c>
      <c r="N27" s="10">
        <f t="shared" si="8"/>
        <v>9.704188002926115E-3</v>
      </c>
    </row>
    <row r="28" spans="2:14" x14ac:dyDescent="0.2">
      <c r="B28" s="11">
        <f t="shared" si="0"/>
        <v>2011</v>
      </c>
      <c r="C28" s="4">
        <f t="shared" si="0"/>
        <v>1</v>
      </c>
      <c r="D28" s="10">
        <f t="shared" si="9"/>
        <v>-0.10204081632653061</v>
      </c>
      <c r="E28" s="10">
        <f t="shared" si="9"/>
        <v>-3.3333333333333333E-2</v>
      </c>
      <c r="F28" s="9">
        <f t="shared" si="1"/>
        <v>0</v>
      </c>
      <c r="G28" s="28">
        <f t="shared" si="2"/>
        <v>0.86206896551724133</v>
      </c>
      <c r="H28" s="28">
        <f t="shared" si="3"/>
        <v>0.32</v>
      </c>
      <c r="I28" s="28">
        <f t="shared" si="4"/>
        <v>0.28000000000000003</v>
      </c>
      <c r="J28" s="28">
        <f t="shared" si="5"/>
        <v>0.4</v>
      </c>
      <c r="K28" s="28">
        <f t="shared" si="10"/>
        <v>0.12953776517922458</v>
      </c>
      <c r="L28" s="10">
        <f t="shared" si="6"/>
        <v>9.3978000627397015E-2</v>
      </c>
      <c r="M28" s="10">
        <f t="shared" si="7"/>
        <v>2.7069145222169376E-2</v>
      </c>
      <c r="N28" s="10">
        <f t="shared" si="8"/>
        <v>6.0392021938656761E-2</v>
      </c>
    </row>
    <row r="29" spans="2:14" x14ac:dyDescent="0.2">
      <c r="B29" s="11">
        <f t="shared" si="0"/>
        <v>2012</v>
      </c>
      <c r="C29" s="4">
        <f t="shared" si="0"/>
        <v>1</v>
      </c>
      <c r="D29" s="10">
        <f t="shared" si="9"/>
        <v>4.5454545454545456E-2</v>
      </c>
      <c r="E29" s="10">
        <f t="shared" si="9"/>
        <v>-0.13793103448275862</v>
      </c>
      <c r="F29" s="9">
        <f t="shared" si="1"/>
        <v>2</v>
      </c>
      <c r="G29" s="28">
        <f t="shared" si="2"/>
        <v>0.52</v>
      </c>
      <c r="H29" s="28">
        <f t="shared" si="3"/>
        <v>0.15384615384615385</v>
      </c>
      <c r="I29" s="28">
        <f t="shared" si="4"/>
        <v>0.15384615384615385</v>
      </c>
      <c r="J29" s="28">
        <f t="shared" si="5"/>
        <v>0.69230769230769229</v>
      </c>
      <c r="K29" s="28">
        <f t="shared" si="10"/>
        <v>-3.1531759443842906E-2</v>
      </c>
      <c r="L29" s="10">
        <f t="shared" si="6"/>
        <v>9.8427459380387647E-2</v>
      </c>
      <c r="M29" s="10">
        <f t="shared" si="7"/>
        <v>2.5003918290580428E-2</v>
      </c>
      <c r="N29" s="10">
        <f t="shared" si="8"/>
        <v>6.5670550127997496E-2</v>
      </c>
    </row>
    <row r="30" spans="2:14" x14ac:dyDescent="0.2">
      <c r="B30" s="11">
        <f t="shared" si="0"/>
        <v>2013</v>
      </c>
      <c r="C30" s="4">
        <f t="shared" si="0"/>
        <v>1</v>
      </c>
      <c r="D30" s="10">
        <f t="shared" si="9"/>
        <v>-4.3478260869565216E-2</v>
      </c>
      <c r="E30" s="10">
        <f t="shared" si="9"/>
        <v>-0.08</v>
      </c>
      <c r="F30" s="9">
        <f t="shared" si="1"/>
        <v>0</v>
      </c>
      <c r="G30" s="28">
        <f t="shared" si="2"/>
        <v>0.65217391304347827</v>
      </c>
      <c r="H30" s="28">
        <f t="shared" si="3"/>
        <v>0</v>
      </c>
      <c r="I30" s="28">
        <f t="shared" si="4"/>
        <v>0.26666666666666666</v>
      </c>
      <c r="J30" s="28">
        <f t="shared" si="5"/>
        <v>0.73333333333333328</v>
      </c>
      <c r="K30" s="28">
        <f t="shared" si="10"/>
        <v>0.10856277101509848</v>
      </c>
      <c r="L30" s="10">
        <f t="shared" si="6"/>
        <v>4.9926952259767191E-2</v>
      </c>
      <c r="M30" s="10">
        <f t="shared" si="7"/>
        <v>1.8323200904849426E-2</v>
      </c>
      <c r="N30" s="10">
        <f t="shared" si="8"/>
        <v>6.3537395730241766E-2</v>
      </c>
    </row>
    <row r="32" spans="2:14" x14ac:dyDescent="0.2">
      <c r="B32" s="37" t="s">
        <v>34</v>
      </c>
      <c r="C32" s="37"/>
      <c r="D32" s="37"/>
      <c r="E32" s="37"/>
      <c r="F32" s="37"/>
      <c r="G32" s="37"/>
      <c r="H32" s="37"/>
    </row>
    <row r="33" spans="2:6" x14ac:dyDescent="0.2">
      <c r="B33" s="37" t="s">
        <v>26</v>
      </c>
      <c r="C33" s="37"/>
      <c r="D33" s="37"/>
      <c r="E33" s="37"/>
      <c r="F33" s="37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8.710937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1" width="10" bestFit="1" customWidth="1"/>
    <col min="12" max="12" width="7.42578125" bestFit="1" customWidth="1"/>
    <col min="13" max="13" width="10" bestFit="1" customWidth="1"/>
    <col min="14" max="14" width="7.42578125" bestFit="1" customWidth="1"/>
  </cols>
  <sheetData>
    <row r="1" spans="1:14" ht="23.25" x14ac:dyDescent="0.35">
      <c r="B1" s="35" t="s">
        <v>73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ht="18" x14ac:dyDescent="0.25">
      <c r="B2" s="36" t="str">
        <f>"Canada and USA: "&amp; B5 &amp; "-" &amp; B15</f>
        <v>Canada and USA: 2003-2013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4" spans="1:14" s="1" customFormat="1" ht="38.25" x14ac:dyDescent="0.2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91</v>
      </c>
      <c r="H4" s="2" t="s">
        <v>87</v>
      </c>
      <c r="I4" s="2" t="s">
        <v>88</v>
      </c>
      <c r="J4" s="2" t="s">
        <v>98</v>
      </c>
      <c r="K4" s="2" t="s">
        <v>89</v>
      </c>
      <c r="L4" s="2" t="s">
        <v>4</v>
      </c>
      <c r="M4" s="2" t="s">
        <v>90</v>
      </c>
      <c r="N4" s="2" t="s">
        <v>27</v>
      </c>
    </row>
    <row r="5" spans="1:14" x14ac:dyDescent="0.2">
      <c r="B5" s="11">
        <v>2003</v>
      </c>
      <c r="C5" s="4"/>
      <c r="D5" s="4"/>
      <c r="E5" s="4"/>
      <c r="F5" s="4"/>
      <c r="G5" s="4"/>
      <c r="H5" s="4"/>
      <c r="I5" s="4"/>
      <c r="J5" s="4"/>
      <c r="K5" s="5"/>
      <c r="L5" s="5"/>
      <c r="M5" s="5"/>
      <c r="N5" s="5"/>
    </row>
    <row r="6" spans="1:14" x14ac:dyDescent="0.2">
      <c r="B6" s="11">
        <v>2004</v>
      </c>
      <c r="C6" s="4"/>
      <c r="D6" s="4"/>
      <c r="E6" s="4"/>
      <c r="F6" s="4"/>
      <c r="G6" s="4"/>
      <c r="H6" s="4"/>
      <c r="I6" s="4"/>
      <c r="J6" s="4"/>
      <c r="K6" s="5"/>
      <c r="L6" s="5"/>
      <c r="M6" s="5"/>
      <c r="N6" s="5"/>
    </row>
    <row r="7" spans="1:14" x14ac:dyDescent="0.2">
      <c r="A7" t="s">
        <v>44</v>
      </c>
      <c r="B7" s="11">
        <v>2005</v>
      </c>
      <c r="C7" s="4">
        <v>1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5">
        <v>0</v>
      </c>
      <c r="L7" s="5">
        <v>0</v>
      </c>
      <c r="M7" s="5">
        <v>0</v>
      </c>
      <c r="N7" s="5">
        <v>0</v>
      </c>
    </row>
    <row r="8" spans="1:14" x14ac:dyDescent="0.2">
      <c r="A8" t="s">
        <v>44</v>
      </c>
      <c r="B8" s="11">
        <v>2006</v>
      </c>
      <c r="C8" s="4">
        <v>1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5">
        <v>0</v>
      </c>
      <c r="L8" s="5">
        <v>0</v>
      </c>
      <c r="M8" s="5">
        <v>0</v>
      </c>
      <c r="N8" s="5">
        <v>0</v>
      </c>
    </row>
    <row r="9" spans="1:14" x14ac:dyDescent="0.2">
      <c r="A9" t="s">
        <v>44</v>
      </c>
      <c r="B9" s="11">
        <v>2007</v>
      </c>
      <c r="C9" s="4">
        <v>1</v>
      </c>
      <c r="D9" s="4">
        <v>0</v>
      </c>
      <c r="E9" s="4">
        <v>0</v>
      </c>
      <c r="F9" s="4">
        <v>0</v>
      </c>
      <c r="G9" s="4">
        <v>56</v>
      </c>
      <c r="H9" s="4">
        <v>0</v>
      </c>
      <c r="I9" s="4">
        <v>0</v>
      </c>
      <c r="J9" s="4">
        <v>56</v>
      </c>
      <c r="K9" s="5">
        <v>0</v>
      </c>
      <c r="L9" s="5">
        <v>0</v>
      </c>
      <c r="M9" s="5">
        <v>0</v>
      </c>
      <c r="N9" s="5">
        <v>0</v>
      </c>
    </row>
    <row r="10" spans="1:14" x14ac:dyDescent="0.2">
      <c r="A10" t="s">
        <v>44</v>
      </c>
      <c r="B10" s="11">
        <v>2008</v>
      </c>
      <c r="C10" s="4">
        <v>1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5">
        <v>0</v>
      </c>
      <c r="L10" s="5">
        <v>0</v>
      </c>
      <c r="M10" s="5">
        <v>0</v>
      </c>
      <c r="N10" s="5">
        <v>0</v>
      </c>
    </row>
    <row r="11" spans="1:14" x14ac:dyDescent="0.2">
      <c r="A11" t="s">
        <v>44</v>
      </c>
      <c r="B11" s="11">
        <v>2009</v>
      </c>
      <c r="C11" s="4">
        <v>1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5">
        <v>0</v>
      </c>
      <c r="L11" s="5">
        <v>0</v>
      </c>
      <c r="M11" s="5">
        <v>0</v>
      </c>
      <c r="N11" s="5">
        <v>0</v>
      </c>
    </row>
    <row r="12" spans="1:14" x14ac:dyDescent="0.2">
      <c r="A12" t="s">
        <v>44</v>
      </c>
      <c r="B12" s="11">
        <v>2010</v>
      </c>
      <c r="C12" s="4">
        <v>1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5">
        <v>0</v>
      </c>
      <c r="L12" s="5">
        <v>0</v>
      </c>
      <c r="M12" s="5">
        <v>0</v>
      </c>
      <c r="N12" s="5">
        <v>0</v>
      </c>
    </row>
    <row r="13" spans="1:14" x14ac:dyDescent="0.2">
      <c r="A13" t="s">
        <v>44</v>
      </c>
      <c r="B13" s="11">
        <v>2011</v>
      </c>
      <c r="C13" s="4">
        <v>1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5">
        <v>0</v>
      </c>
      <c r="L13" s="5">
        <v>0</v>
      </c>
      <c r="M13" s="5">
        <v>0</v>
      </c>
      <c r="N13" s="5">
        <v>0</v>
      </c>
    </row>
    <row r="14" spans="1:14" x14ac:dyDescent="0.2">
      <c r="A14" t="s">
        <v>44</v>
      </c>
      <c r="B14" s="11">
        <v>2012</v>
      </c>
      <c r="C14" s="4">
        <v>1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5">
        <v>0</v>
      </c>
      <c r="L14" s="5">
        <v>0</v>
      </c>
      <c r="M14" s="5">
        <v>0</v>
      </c>
      <c r="N14" s="5">
        <v>1762</v>
      </c>
    </row>
    <row r="15" spans="1:14" x14ac:dyDescent="0.2">
      <c r="A15" t="s">
        <v>44</v>
      </c>
      <c r="B15" s="11">
        <v>2013</v>
      </c>
      <c r="C15" s="4">
        <v>1</v>
      </c>
      <c r="D15" s="4">
        <v>30</v>
      </c>
      <c r="E15" s="4">
        <v>45</v>
      </c>
      <c r="F15" s="4">
        <v>31</v>
      </c>
      <c r="G15" s="4">
        <v>45</v>
      </c>
      <c r="H15" s="4">
        <v>9</v>
      </c>
      <c r="I15" s="4">
        <v>6</v>
      </c>
      <c r="J15" s="4">
        <v>30</v>
      </c>
      <c r="K15" s="5">
        <v>31230</v>
      </c>
      <c r="L15" s="5">
        <v>4036</v>
      </c>
      <c r="M15" s="5">
        <v>0</v>
      </c>
      <c r="N15" s="5">
        <v>1245</v>
      </c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">
      <c r="B17" s="6" t="s">
        <v>7</v>
      </c>
      <c r="F17" s="7">
        <f>SUM(F5:F15)</f>
        <v>31</v>
      </c>
      <c r="K17" s="8">
        <f>SUM(K5:K15)</f>
        <v>31230</v>
      </c>
      <c r="L17" s="8">
        <f>SUM(L5:L15)</f>
        <v>4036</v>
      </c>
      <c r="M17" s="8">
        <f>SUM(M5:M15)</f>
        <v>0</v>
      </c>
      <c r="N17" s="8">
        <f>SUM(N5:N15)</f>
        <v>3007</v>
      </c>
    </row>
    <row r="19" spans="2:14" ht="63.75" x14ac:dyDescent="0.2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92</v>
      </c>
      <c r="H19" s="2" t="s">
        <v>93</v>
      </c>
      <c r="I19" s="2" t="s">
        <v>94</v>
      </c>
      <c r="J19" s="2" t="s">
        <v>95</v>
      </c>
      <c r="K19" s="2" t="s">
        <v>96</v>
      </c>
      <c r="L19" s="2" t="s">
        <v>11</v>
      </c>
      <c r="M19" s="2" t="s">
        <v>97</v>
      </c>
      <c r="N19" s="2" t="s">
        <v>28</v>
      </c>
    </row>
    <row r="20" spans="2:14" x14ac:dyDescent="0.2">
      <c r="B20" s="11">
        <f>B5</f>
        <v>2003</v>
      </c>
      <c r="C20" s="4">
        <f>C5</f>
        <v>0</v>
      </c>
      <c r="D20" s="4"/>
      <c r="E20" s="4"/>
      <c r="F20" s="9" t="str">
        <f>IF(C5=0,"",IF(C5="","",(F5/C5)))</f>
        <v/>
      </c>
      <c r="G20" s="28" t="str">
        <f>IF(E5=0,"",IF(E5="","",(G5/E5)))</f>
        <v/>
      </c>
      <c r="H20" s="28" t="str">
        <f>IF(G5=0,"",IF(G5="","",(H5/G5)))</f>
        <v/>
      </c>
      <c r="I20" s="28" t="str">
        <f>IF(G5=0,"",IF(G5="","",(I5/G5)))</f>
        <v/>
      </c>
      <c r="J20" s="28" t="str">
        <f>IF(G5=0,"",IF(G5="","",(J5/G5)))</f>
        <v/>
      </c>
      <c r="K20" s="5"/>
      <c r="L20" s="10" t="str">
        <f>IF(K5=0,"",IF(K5="","",(L5/K5)))</f>
        <v/>
      </c>
      <c r="M20" s="10" t="str">
        <f>IF(K5=0,"",IF(K5="","",(M5/K5)))</f>
        <v/>
      </c>
      <c r="N20" s="10" t="str">
        <f>IF(K5=0,"",IF(K5="","",(N5/K5)))</f>
        <v/>
      </c>
    </row>
    <row r="21" spans="2:14" x14ac:dyDescent="0.2">
      <c r="B21" s="11">
        <f>B6</f>
        <v>2004</v>
      </c>
      <c r="C21" s="4">
        <f>C6</f>
        <v>0</v>
      </c>
      <c r="D21" s="10" t="str">
        <f>IF(D5=0,"",IF(D5="","",((D6-D5)/D5)))</f>
        <v/>
      </c>
      <c r="E21" s="10" t="str">
        <f>IF(E5=0,"",IF(E5="","",((E6-E5)/E5)))</f>
        <v/>
      </c>
      <c r="F21" s="9" t="str">
        <f>IF(C6=0,"",IF(C6="","",(F6/C6)))</f>
        <v/>
      </c>
      <c r="G21" s="28" t="str">
        <f>IF(E6=0,"",IF(E6="","",(G6/E6)))</f>
        <v/>
      </c>
      <c r="H21" s="28" t="str">
        <f>IF(G6=0,"",IF(G6="","",(H6/G6)))</f>
        <v/>
      </c>
      <c r="I21" s="28" t="str">
        <f>IF(G6=0,"",IF(G6="","",(I6/G6)))</f>
        <v/>
      </c>
      <c r="J21" s="28" t="str">
        <f>IF(G6=0,"",IF(G6="","",(J6/G6)))</f>
        <v/>
      </c>
      <c r="K21" s="28" t="str">
        <f>IF(K5=0,"",IF(K5="","",(K6-K5)/K5))</f>
        <v/>
      </c>
      <c r="L21" s="10" t="str">
        <f>IF(K6=0,"",IF(K6="","",(L6/K6)))</f>
        <v/>
      </c>
      <c r="M21" s="10" t="str">
        <f>IF(K6=0,"",IF(K6="","",(M6/K6)))</f>
        <v/>
      </c>
      <c r="N21" s="10" t="str">
        <f>IF(K6=0,"",IF(K6="","",(N6/K6)))</f>
        <v/>
      </c>
    </row>
    <row r="22" spans="2:14" x14ac:dyDescent="0.2">
      <c r="B22" s="11">
        <f t="shared" ref="B22:C22" si="0">B7</f>
        <v>2005</v>
      </c>
      <c r="C22" s="4">
        <f t="shared" si="0"/>
        <v>1</v>
      </c>
      <c r="D22" s="10" t="str">
        <f>IF(D6=0,"",IF(D6="","",((D7-D6)/D6)))</f>
        <v/>
      </c>
      <c r="E22" s="10" t="str">
        <f>IF(E6=0,"",IF(E6="","",((E7-E6)/E6)))</f>
        <v/>
      </c>
      <c r="F22" s="9">
        <f>IF(C7=0,"",IF(C7="","",(F7/C7)))</f>
        <v>0</v>
      </c>
      <c r="G22" s="28" t="str">
        <f>IF(E7=0,"",IF(E7="","",(G7/E7)))</f>
        <v/>
      </c>
      <c r="H22" s="28" t="str">
        <f>IF(G7=0,"",IF(G7="","",(H7/G7)))</f>
        <v/>
      </c>
      <c r="I22" s="28" t="str">
        <f>IF(G7=0,"",IF(G7="","",(I7/G7)))</f>
        <v/>
      </c>
      <c r="J22" s="28" t="str">
        <f>IF(G7=0,"",IF(G7="","",(J7/G7)))</f>
        <v/>
      </c>
      <c r="K22" s="28" t="str">
        <f>IF(K6=0,"",IF(K6="","",(K7-K6)/K6))</f>
        <v/>
      </c>
      <c r="L22" s="10" t="str">
        <f>IF(K7=0,"",IF(K7="","",(L7/K7)))</f>
        <v/>
      </c>
      <c r="M22" s="10" t="str">
        <f>IF(K7=0,"",IF(K7="","",(M7/K7)))</f>
        <v/>
      </c>
      <c r="N22" s="10" t="str">
        <f>IF(K7=0,"",IF(K7="","",(N7/K7)))</f>
        <v/>
      </c>
    </row>
    <row r="23" spans="2:14" x14ac:dyDescent="0.2">
      <c r="B23" s="11">
        <f t="shared" ref="B23:C23" si="1">B8</f>
        <v>2006</v>
      </c>
      <c r="C23" s="4">
        <f t="shared" si="1"/>
        <v>1</v>
      </c>
      <c r="D23" s="10" t="str">
        <f t="shared" ref="D23:E23" si="2">IF(D7=0,"",IF(D7="","",((D8-D7)/D7)))</f>
        <v/>
      </c>
      <c r="E23" s="10" t="str">
        <f t="shared" si="2"/>
        <v/>
      </c>
      <c r="F23" s="9">
        <f>IF(C8=0,"",IF(C8="","",(F8/C8)))</f>
        <v>0</v>
      </c>
      <c r="G23" s="28" t="str">
        <f>IF(E8=0,"",IF(E8="","",(G8/E8)))</f>
        <v/>
      </c>
      <c r="H23" s="28" t="str">
        <f>IF(G8=0,"",IF(G8="","",(H8/G8)))</f>
        <v/>
      </c>
      <c r="I23" s="28" t="str">
        <f>IF(G8=0,"",IF(G8="","",(I8/G8)))</f>
        <v/>
      </c>
      <c r="J23" s="28" t="str">
        <f>IF(G8=0,"",IF(G8="","",(J8/G8)))</f>
        <v/>
      </c>
      <c r="K23" s="28" t="str">
        <f>IF(K7=0,"",IF(K7="","",(K8-K7)/K7))</f>
        <v/>
      </c>
      <c r="L23" s="10" t="str">
        <f>IF(K8=0,"",IF(K8="","",(L8/K8)))</f>
        <v/>
      </c>
      <c r="M23" s="10" t="str">
        <f>IF(K8=0,"",IF(K8="","",(M8/K8)))</f>
        <v/>
      </c>
      <c r="N23" s="10" t="str">
        <f>IF(K8=0,"",IF(K8="","",(N8/K8)))</f>
        <v/>
      </c>
    </row>
    <row r="24" spans="2:14" x14ac:dyDescent="0.2">
      <c r="B24" s="11">
        <f t="shared" ref="B24:C24" si="3">B9</f>
        <v>2007</v>
      </c>
      <c r="C24" s="4">
        <f t="shared" si="3"/>
        <v>1</v>
      </c>
      <c r="D24" s="10" t="str">
        <f t="shared" ref="D24:E24" si="4">IF(D8=0,"",IF(D8="","",((D9-D8)/D8)))</f>
        <v/>
      </c>
      <c r="E24" s="10" t="str">
        <f t="shared" si="4"/>
        <v/>
      </c>
      <c r="F24" s="9">
        <f>IF(C9=0,"",IF(C9="","",(F9/C9)))</f>
        <v>0</v>
      </c>
      <c r="G24" s="28" t="str">
        <f>IF(E9=0,"",IF(E9="","",(G9/E9)))</f>
        <v/>
      </c>
      <c r="H24" s="28">
        <f>IF(G9=0,"",IF(G9="","",(H9/G9)))</f>
        <v>0</v>
      </c>
      <c r="I24" s="28">
        <f>IF(G9=0,"",IF(G9="","",(I9/G9)))</f>
        <v>0</v>
      </c>
      <c r="J24" s="28">
        <f>IF(G9=0,"",IF(G9="","",(J9/G9)))</f>
        <v>1</v>
      </c>
      <c r="K24" s="28" t="str">
        <f>IF(K8=0,"",IF(K8="","",(K9-K8)/K8))</f>
        <v/>
      </c>
      <c r="L24" s="10" t="str">
        <f>IF(K9=0,"",IF(K9="","",(L9/K9)))</f>
        <v/>
      </c>
      <c r="M24" s="10" t="str">
        <f>IF(K9=0,"",IF(K9="","",(M9/K9)))</f>
        <v/>
      </c>
      <c r="N24" s="10" t="str">
        <f>IF(K9=0,"",IF(K9="","",(N9/K9)))</f>
        <v/>
      </c>
    </row>
    <row r="25" spans="2:14" x14ac:dyDescent="0.2">
      <c r="B25" s="11">
        <f t="shared" ref="B25:C30" si="5">B10</f>
        <v>2008</v>
      </c>
      <c r="C25" s="4">
        <f t="shared" si="5"/>
        <v>1</v>
      </c>
      <c r="D25" s="10" t="str">
        <f t="shared" ref="D25:E25" si="6">IF(D9=0,"",IF(D9="","",((D10-D9)/D9)))</f>
        <v/>
      </c>
      <c r="E25" s="10" t="str">
        <f t="shared" si="6"/>
        <v/>
      </c>
      <c r="F25" s="9">
        <f t="shared" ref="F25:F30" si="7">IF(C10=0,"",IF(C10="","",(F10/C10)))</f>
        <v>0</v>
      </c>
      <c r="G25" s="28" t="str">
        <f t="shared" ref="G25:G30" si="8">IF(E10=0,"",IF(E10="","",(G10/E10)))</f>
        <v/>
      </c>
      <c r="H25" s="28" t="str">
        <f t="shared" ref="H25:H30" si="9">IF(G10=0,"",IF(G10="","",(H10/G10)))</f>
        <v/>
      </c>
      <c r="I25" s="28" t="str">
        <f t="shared" ref="I25:I30" si="10">IF(G10=0,"",IF(G10="","",(I10/G10)))</f>
        <v/>
      </c>
      <c r="J25" s="28" t="str">
        <f t="shared" ref="J25:J30" si="11">IF(G10=0,"",IF(G10="","",(J10/G10)))</f>
        <v/>
      </c>
      <c r="K25" s="28" t="str">
        <f>IF(K9=0,"",IF(K9="","",(K10-K9)/K9))</f>
        <v/>
      </c>
      <c r="L25" s="10" t="str">
        <f t="shared" ref="L25:L30" si="12">IF(K10=0,"",IF(K10="","",(L10/K10)))</f>
        <v/>
      </c>
      <c r="M25" s="10" t="str">
        <f t="shared" ref="M25:M30" si="13">IF(K10=0,"",IF(K10="","",(M10/K10)))</f>
        <v/>
      </c>
      <c r="N25" s="10" t="str">
        <f t="shared" ref="N25:N30" si="14">IF(K10=0,"",IF(K10="","",(N10/K10)))</f>
        <v/>
      </c>
    </row>
    <row r="26" spans="2:14" x14ac:dyDescent="0.2">
      <c r="B26" s="11">
        <f t="shared" si="5"/>
        <v>2009</v>
      </c>
      <c r="C26" s="4">
        <f t="shared" si="5"/>
        <v>1</v>
      </c>
      <c r="D26" s="10" t="str">
        <f t="shared" ref="D26:E30" si="15">IF(D10=0,"",IF(D10="","",((D11-D10)/D10)))</f>
        <v/>
      </c>
      <c r="E26" s="10" t="str">
        <f t="shared" si="15"/>
        <v/>
      </c>
      <c r="F26" s="9">
        <f t="shared" si="7"/>
        <v>0</v>
      </c>
      <c r="G26" s="28" t="str">
        <f t="shared" si="8"/>
        <v/>
      </c>
      <c r="H26" s="28" t="str">
        <f t="shared" si="9"/>
        <v/>
      </c>
      <c r="I26" s="28" t="str">
        <f t="shared" si="10"/>
        <v/>
      </c>
      <c r="J26" s="28" t="str">
        <f t="shared" si="11"/>
        <v/>
      </c>
      <c r="K26" s="28" t="str">
        <f t="shared" ref="K26:K30" si="16">IF(K10=0,"",IF(K10="","",(K11-K10)/K10))</f>
        <v/>
      </c>
      <c r="L26" s="10" t="str">
        <f t="shared" si="12"/>
        <v/>
      </c>
      <c r="M26" s="10" t="str">
        <f t="shared" si="13"/>
        <v/>
      </c>
      <c r="N26" s="10" t="str">
        <f t="shared" si="14"/>
        <v/>
      </c>
    </row>
    <row r="27" spans="2:14" x14ac:dyDescent="0.2">
      <c r="B27" s="11">
        <f t="shared" si="5"/>
        <v>2010</v>
      </c>
      <c r="C27" s="4">
        <f t="shared" si="5"/>
        <v>1</v>
      </c>
      <c r="D27" s="10" t="str">
        <f t="shared" si="15"/>
        <v/>
      </c>
      <c r="E27" s="10" t="str">
        <f t="shared" si="15"/>
        <v/>
      </c>
      <c r="F27" s="9">
        <f t="shared" si="7"/>
        <v>0</v>
      </c>
      <c r="G27" s="28" t="str">
        <f t="shared" si="8"/>
        <v/>
      </c>
      <c r="H27" s="28" t="str">
        <f t="shared" si="9"/>
        <v/>
      </c>
      <c r="I27" s="28" t="str">
        <f t="shared" si="10"/>
        <v/>
      </c>
      <c r="J27" s="28" t="str">
        <f t="shared" si="11"/>
        <v/>
      </c>
      <c r="K27" s="28" t="str">
        <f t="shared" si="16"/>
        <v/>
      </c>
      <c r="L27" s="10" t="str">
        <f t="shared" si="12"/>
        <v/>
      </c>
      <c r="M27" s="10" t="str">
        <f t="shared" si="13"/>
        <v/>
      </c>
      <c r="N27" s="10" t="str">
        <f t="shared" si="14"/>
        <v/>
      </c>
    </row>
    <row r="28" spans="2:14" x14ac:dyDescent="0.2">
      <c r="B28" s="11">
        <f t="shared" si="5"/>
        <v>2011</v>
      </c>
      <c r="C28" s="4">
        <f t="shared" si="5"/>
        <v>1</v>
      </c>
      <c r="D28" s="10" t="str">
        <f t="shared" si="15"/>
        <v/>
      </c>
      <c r="E28" s="10" t="str">
        <f t="shared" si="15"/>
        <v/>
      </c>
      <c r="F28" s="9">
        <f t="shared" si="7"/>
        <v>0</v>
      </c>
      <c r="G28" s="28" t="str">
        <f t="shared" si="8"/>
        <v/>
      </c>
      <c r="H28" s="28" t="str">
        <f t="shared" si="9"/>
        <v/>
      </c>
      <c r="I28" s="28" t="str">
        <f t="shared" si="10"/>
        <v/>
      </c>
      <c r="J28" s="28" t="str">
        <f t="shared" si="11"/>
        <v/>
      </c>
      <c r="K28" s="28" t="str">
        <f t="shared" si="16"/>
        <v/>
      </c>
      <c r="L28" s="10" t="str">
        <f t="shared" si="12"/>
        <v/>
      </c>
      <c r="M28" s="10" t="str">
        <f t="shared" si="13"/>
        <v/>
      </c>
      <c r="N28" s="10" t="str">
        <f t="shared" si="14"/>
        <v/>
      </c>
    </row>
    <row r="29" spans="2:14" x14ac:dyDescent="0.2">
      <c r="B29" s="11">
        <f t="shared" si="5"/>
        <v>2012</v>
      </c>
      <c r="C29" s="4">
        <f t="shared" si="5"/>
        <v>1</v>
      </c>
      <c r="D29" s="10" t="str">
        <f t="shared" si="15"/>
        <v/>
      </c>
      <c r="E29" s="10" t="str">
        <f t="shared" si="15"/>
        <v/>
      </c>
      <c r="F29" s="9">
        <f t="shared" si="7"/>
        <v>0</v>
      </c>
      <c r="G29" s="28" t="str">
        <f t="shared" si="8"/>
        <v/>
      </c>
      <c r="H29" s="28" t="str">
        <f t="shared" si="9"/>
        <v/>
      </c>
      <c r="I29" s="28" t="str">
        <f t="shared" si="10"/>
        <v/>
      </c>
      <c r="J29" s="28" t="str">
        <f t="shared" si="11"/>
        <v/>
      </c>
      <c r="K29" s="28" t="str">
        <f t="shared" si="16"/>
        <v/>
      </c>
      <c r="L29" s="10" t="str">
        <f t="shared" si="12"/>
        <v/>
      </c>
      <c r="M29" s="10" t="str">
        <f t="shared" si="13"/>
        <v/>
      </c>
      <c r="N29" s="10" t="str">
        <f t="shared" si="14"/>
        <v/>
      </c>
    </row>
    <row r="30" spans="2:14" x14ac:dyDescent="0.2">
      <c r="B30" s="11">
        <f t="shared" si="5"/>
        <v>2013</v>
      </c>
      <c r="C30" s="4">
        <f t="shared" si="5"/>
        <v>1</v>
      </c>
      <c r="D30" s="10" t="str">
        <f t="shared" si="15"/>
        <v/>
      </c>
      <c r="E30" s="10" t="str">
        <f t="shared" si="15"/>
        <v/>
      </c>
      <c r="F30" s="9">
        <f t="shared" si="7"/>
        <v>31</v>
      </c>
      <c r="G30" s="28">
        <f t="shared" si="8"/>
        <v>1</v>
      </c>
      <c r="H30" s="28">
        <f t="shared" si="9"/>
        <v>0.2</v>
      </c>
      <c r="I30" s="28">
        <f t="shared" si="10"/>
        <v>0.13333333333333333</v>
      </c>
      <c r="J30" s="28">
        <f t="shared" si="11"/>
        <v>0.66666666666666663</v>
      </c>
      <c r="K30" s="28" t="str">
        <f t="shared" si="16"/>
        <v/>
      </c>
      <c r="L30" s="10">
        <f t="shared" si="12"/>
        <v>0.12923471021453731</v>
      </c>
      <c r="M30" s="10">
        <f t="shared" si="13"/>
        <v>0</v>
      </c>
      <c r="N30" s="10">
        <f t="shared" si="14"/>
        <v>3.9865513928914506E-2</v>
      </c>
    </row>
    <row r="32" spans="2:14" x14ac:dyDescent="0.2">
      <c r="B32" s="37" t="s">
        <v>34</v>
      </c>
      <c r="C32" s="37"/>
      <c r="D32" s="37"/>
      <c r="E32" s="37"/>
      <c r="F32" s="37"/>
      <c r="G32" s="37"/>
      <c r="H32" s="37"/>
    </row>
    <row r="33" spans="2:6" x14ac:dyDescent="0.2">
      <c r="B33" s="37" t="s">
        <v>26</v>
      </c>
      <c r="C33" s="37"/>
      <c r="D33" s="37"/>
      <c r="E33" s="37"/>
      <c r="F33" s="37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6.8554687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0" width="10" bestFit="1" customWidth="1"/>
    <col min="11" max="11" width="10.140625" bestFit="1" customWidth="1"/>
    <col min="12" max="12" width="8.5703125" bestFit="1" customWidth="1"/>
    <col min="13" max="13" width="10" bestFit="1" customWidth="1"/>
    <col min="14" max="14" width="8.5703125" bestFit="1" customWidth="1"/>
  </cols>
  <sheetData>
    <row r="1" spans="1:14" ht="23.25" x14ac:dyDescent="0.35">
      <c r="B1" s="35" t="s">
        <v>18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ht="18" x14ac:dyDescent="0.25">
      <c r="B2" s="36" t="str">
        <f>"Canada and USA: "&amp; B5 &amp; "-" &amp; B15</f>
        <v>Canada and USA: 2003-2013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4" spans="1:14" s="1" customFormat="1" ht="38.25" x14ac:dyDescent="0.2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91</v>
      </c>
      <c r="H4" s="2" t="s">
        <v>87</v>
      </c>
      <c r="I4" s="2" t="s">
        <v>88</v>
      </c>
      <c r="J4" s="2" t="s">
        <v>98</v>
      </c>
      <c r="K4" s="2" t="s">
        <v>89</v>
      </c>
      <c r="L4" s="2" t="s">
        <v>4</v>
      </c>
      <c r="M4" s="2" t="s">
        <v>90</v>
      </c>
      <c r="N4" s="2" t="s">
        <v>27</v>
      </c>
    </row>
    <row r="5" spans="1:14" x14ac:dyDescent="0.2">
      <c r="A5" t="s">
        <v>45</v>
      </c>
      <c r="B5" s="11">
        <v>2003</v>
      </c>
      <c r="C5" s="4">
        <v>16</v>
      </c>
      <c r="D5" s="4">
        <v>915</v>
      </c>
      <c r="E5" s="4">
        <v>633</v>
      </c>
      <c r="F5" s="4">
        <v>94</v>
      </c>
      <c r="G5" s="4">
        <v>471</v>
      </c>
      <c r="H5" s="4">
        <v>125</v>
      </c>
      <c r="I5" s="4">
        <v>120</v>
      </c>
      <c r="J5" s="4">
        <v>226</v>
      </c>
      <c r="K5" s="5">
        <v>541487</v>
      </c>
      <c r="L5" s="5">
        <v>13341</v>
      </c>
      <c r="M5" s="5">
        <v>6313</v>
      </c>
      <c r="N5" s="5">
        <v>17662</v>
      </c>
    </row>
    <row r="6" spans="1:14" x14ac:dyDescent="0.2">
      <c r="A6" t="s">
        <v>45</v>
      </c>
      <c r="B6" s="11">
        <v>2004</v>
      </c>
      <c r="C6" s="4">
        <v>16</v>
      </c>
      <c r="D6" s="4">
        <v>1028</v>
      </c>
      <c r="E6" s="4">
        <v>782</v>
      </c>
      <c r="F6" s="4">
        <v>153</v>
      </c>
      <c r="G6" s="4">
        <v>526</v>
      </c>
      <c r="H6" s="4">
        <v>168</v>
      </c>
      <c r="I6" s="4">
        <v>141</v>
      </c>
      <c r="J6" s="4">
        <v>217</v>
      </c>
      <c r="K6" s="5">
        <v>668865</v>
      </c>
      <c r="L6" s="5">
        <v>13713</v>
      </c>
      <c r="M6" s="5">
        <v>7283</v>
      </c>
      <c r="N6" s="5">
        <v>21067</v>
      </c>
    </row>
    <row r="7" spans="1:14" x14ac:dyDescent="0.2">
      <c r="A7" t="s">
        <v>45</v>
      </c>
      <c r="B7" s="11">
        <v>2005</v>
      </c>
      <c r="C7" s="4">
        <v>15</v>
      </c>
      <c r="D7" s="4">
        <v>1050</v>
      </c>
      <c r="E7" s="4">
        <v>862</v>
      </c>
      <c r="F7" s="4">
        <v>64</v>
      </c>
      <c r="G7" s="4">
        <v>510</v>
      </c>
      <c r="H7" s="4">
        <v>143</v>
      </c>
      <c r="I7" s="4">
        <v>108</v>
      </c>
      <c r="J7" s="4">
        <v>259</v>
      </c>
      <c r="K7" s="5">
        <v>767113</v>
      </c>
      <c r="L7" s="5">
        <v>17116</v>
      </c>
      <c r="M7" s="5">
        <v>8186</v>
      </c>
      <c r="N7" s="5">
        <v>23592</v>
      </c>
    </row>
    <row r="8" spans="1:14" x14ac:dyDescent="0.2">
      <c r="A8" t="s">
        <v>45</v>
      </c>
      <c r="B8" s="11">
        <v>2006</v>
      </c>
      <c r="C8" s="4">
        <v>14</v>
      </c>
      <c r="D8" s="4">
        <v>1051</v>
      </c>
      <c r="E8" s="4">
        <v>606</v>
      </c>
      <c r="F8" s="4">
        <v>97</v>
      </c>
      <c r="G8" s="4">
        <v>460</v>
      </c>
      <c r="H8" s="4">
        <v>128</v>
      </c>
      <c r="I8" s="4">
        <v>90</v>
      </c>
      <c r="J8" s="4">
        <v>242</v>
      </c>
      <c r="K8" s="5">
        <v>833582</v>
      </c>
      <c r="L8" s="5">
        <v>16418</v>
      </c>
      <c r="M8" s="5">
        <v>8137</v>
      </c>
      <c r="N8" s="5">
        <v>39786</v>
      </c>
    </row>
    <row r="9" spans="1:14" x14ac:dyDescent="0.2">
      <c r="A9" t="s">
        <v>45</v>
      </c>
      <c r="B9" s="11">
        <v>2007</v>
      </c>
      <c r="C9" s="4">
        <v>13</v>
      </c>
      <c r="D9" s="4">
        <v>1053</v>
      </c>
      <c r="E9" s="4">
        <v>751</v>
      </c>
      <c r="F9" s="4">
        <v>105</v>
      </c>
      <c r="G9" s="4">
        <v>466</v>
      </c>
      <c r="H9" s="4">
        <v>122</v>
      </c>
      <c r="I9" s="4">
        <v>86</v>
      </c>
      <c r="J9" s="4">
        <v>258</v>
      </c>
      <c r="K9" s="5">
        <v>878160</v>
      </c>
      <c r="L9" s="5">
        <v>17310</v>
      </c>
      <c r="M9" s="5">
        <v>10596</v>
      </c>
      <c r="N9" s="5">
        <v>40420</v>
      </c>
    </row>
    <row r="10" spans="1:14" x14ac:dyDescent="0.2">
      <c r="A10" t="s">
        <v>45</v>
      </c>
      <c r="B10" s="11">
        <v>2008</v>
      </c>
      <c r="C10" s="4">
        <v>12</v>
      </c>
      <c r="D10" s="4">
        <v>1041</v>
      </c>
      <c r="E10" s="4">
        <v>778</v>
      </c>
      <c r="F10" s="4">
        <v>96</v>
      </c>
      <c r="G10" s="4">
        <v>412</v>
      </c>
      <c r="H10" s="4">
        <v>129</v>
      </c>
      <c r="I10" s="4">
        <v>94</v>
      </c>
      <c r="J10" s="4">
        <v>189</v>
      </c>
      <c r="K10" s="5">
        <v>878531</v>
      </c>
      <c r="L10" s="5">
        <v>12093</v>
      </c>
      <c r="M10" s="5">
        <v>5902</v>
      </c>
      <c r="N10" s="5">
        <v>41559</v>
      </c>
    </row>
    <row r="11" spans="1:14" x14ac:dyDescent="0.2">
      <c r="A11" t="s">
        <v>45</v>
      </c>
      <c r="B11" s="11">
        <v>2009</v>
      </c>
      <c r="C11" s="4">
        <v>10</v>
      </c>
      <c r="D11" s="4">
        <v>1100</v>
      </c>
      <c r="E11" s="4">
        <v>752</v>
      </c>
      <c r="F11" s="4">
        <v>71</v>
      </c>
      <c r="G11" s="4">
        <v>411</v>
      </c>
      <c r="H11" s="4">
        <v>115</v>
      </c>
      <c r="I11" s="4">
        <v>83</v>
      </c>
      <c r="J11" s="4">
        <v>213</v>
      </c>
      <c r="K11" s="5">
        <v>951554</v>
      </c>
      <c r="L11" s="5">
        <v>17486</v>
      </c>
      <c r="M11" s="5">
        <v>13231</v>
      </c>
      <c r="N11" s="5">
        <v>39007</v>
      </c>
    </row>
    <row r="12" spans="1:14" x14ac:dyDescent="0.2">
      <c r="A12" t="s">
        <v>45</v>
      </c>
      <c r="B12" s="11">
        <v>2010</v>
      </c>
      <c r="C12" s="4">
        <v>10</v>
      </c>
      <c r="D12" s="4">
        <v>1050</v>
      </c>
      <c r="E12" s="4">
        <v>741</v>
      </c>
      <c r="F12" s="4">
        <v>76</v>
      </c>
      <c r="G12" s="4">
        <v>543</v>
      </c>
      <c r="H12" s="4">
        <v>126</v>
      </c>
      <c r="I12" s="4">
        <v>105</v>
      </c>
      <c r="J12" s="4">
        <v>312</v>
      </c>
      <c r="K12" s="5">
        <v>860647</v>
      </c>
      <c r="L12" s="5">
        <v>16380</v>
      </c>
      <c r="M12" s="5">
        <v>11122</v>
      </c>
      <c r="N12" s="5">
        <v>49318</v>
      </c>
    </row>
    <row r="13" spans="1:14" x14ac:dyDescent="0.2">
      <c r="A13" t="s">
        <v>45</v>
      </c>
      <c r="B13" s="11">
        <v>2011</v>
      </c>
      <c r="C13" s="4">
        <v>10</v>
      </c>
      <c r="D13" s="4">
        <v>1088</v>
      </c>
      <c r="E13" s="4">
        <v>761</v>
      </c>
      <c r="F13" s="4">
        <v>60</v>
      </c>
      <c r="G13" s="4">
        <v>672</v>
      </c>
      <c r="H13" s="4">
        <v>172</v>
      </c>
      <c r="I13" s="4">
        <v>127</v>
      </c>
      <c r="J13" s="4">
        <v>373</v>
      </c>
      <c r="K13" s="5">
        <v>846590</v>
      </c>
      <c r="L13" s="5">
        <v>25970</v>
      </c>
      <c r="M13" s="5">
        <v>8163</v>
      </c>
      <c r="N13" s="5">
        <v>36898</v>
      </c>
    </row>
    <row r="14" spans="1:14" x14ac:dyDescent="0.2">
      <c r="A14" t="s">
        <v>45</v>
      </c>
      <c r="B14" s="11">
        <v>2012</v>
      </c>
      <c r="C14" s="4">
        <v>9</v>
      </c>
      <c r="D14" s="4">
        <v>954</v>
      </c>
      <c r="E14" s="4">
        <v>743</v>
      </c>
      <c r="F14" s="4">
        <v>50</v>
      </c>
      <c r="G14" s="4">
        <v>590</v>
      </c>
      <c r="H14" s="4">
        <v>139</v>
      </c>
      <c r="I14" s="4">
        <v>107</v>
      </c>
      <c r="J14" s="4">
        <v>344</v>
      </c>
      <c r="K14" s="5">
        <v>840184</v>
      </c>
      <c r="L14" s="5">
        <v>26081</v>
      </c>
      <c r="M14" s="5">
        <v>12472</v>
      </c>
      <c r="N14" s="5">
        <v>32077</v>
      </c>
    </row>
    <row r="15" spans="1:14" x14ac:dyDescent="0.2">
      <c r="A15" t="s">
        <v>45</v>
      </c>
      <c r="B15" s="11">
        <v>2013</v>
      </c>
      <c r="C15" s="4">
        <v>9</v>
      </c>
      <c r="D15" s="4">
        <v>1054</v>
      </c>
      <c r="E15" s="4">
        <v>745</v>
      </c>
      <c r="F15" s="4">
        <v>99</v>
      </c>
      <c r="G15" s="4">
        <v>643</v>
      </c>
      <c r="H15" s="4">
        <v>130</v>
      </c>
      <c r="I15" s="4">
        <v>112</v>
      </c>
      <c r="J15" s="4">
        <v>401</v>
      </c>
      <c r="K15" s="5">
        <v>860376</v>
      </c>
      <c r="L15" s="5">
        <v>30729</v>
      </c>
      <c r="M15" s="5">
        <v>11803</v>
      </c>
      <c r="N15" s="5">
        <v>36236</v>
      </c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">
      <c r="B17" s="6" t="s">
        <v>7</v>
      </c>
      <c r="F17" s="7">
        <f>SUM(F5:F15)</f>
        <v>965</v>
      </c>
      <c r="K17" s="8">
        <f>SUM(K5:K15)</f>
        <v>8927089</v>
      </c>
      <c r="L17" s="8">
        <f>SUM(L5:L15)</f>
        <v>206637</v>
      </c>
      <c r="M17" s="8">
        <f>SUM(M5:M15)</f>
        <v>103208</v>
      </c>
      <c r="N17" s="8">
        <f>SUM(N5:N15)</f>
        <v>377622</v>
      </c>
    </row>
    <row r="19" spans="2:14" ht="63.75" x14ac:dyDescent="0.2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92</v>
      </c>
      <c r="H19" s="2" t="s">
        <v>93</v>
      </c>
      <c r="I19" s="2" t="s">
        <v>94</v>
      </c>
      <c r="J19" s="2" t="s">
        <v>95</v>
      </c>
      <c r="K19" s="2" t="s">
        <v>96</v>
      </c>
      <c r="L19" s="2" t="s">
        <v>11</v>
      </c>
      <c r="M19" s="2" t="s">
        <v>97</v>
      </c>
      <c r="N19" s="2" t="s">
        <v>28</v>
      </c>
    </row>
    <row r="20" spans="2:14" x14ac:dyDescent="0.2">
      <c r="B20" s="11">
        <f t="shared" ref="B20:C30" si="0">B5</f>
        <v>2003</v>
      </c>
      <c r="C20" s="4">
        <f t="shared" si="0"/>
        <v>16</v>
      </c>
      <c r="D20" s="4"/>
      <c r="E20" s="4"/>
      <c r="F20" s="9">
        <f t="shared" ref="F20:F30" si="1">IF(C5=0,"",IF(C5="","",(F5/C5)))</f>
        <v>5.875</v>
      </c>
      <c r="G20" s="28">
        <f t="shared" ref="G20:G30" si="2">IF(E5=0,"",IF(E5="","",(G5/E5)))</f>
        <v>0.74407582938388628</v>
      </c>
      <c r="H20" s="28">
        <f t="shared" ref="H20:H30" si="3">IF(G5=0,"",IF(G5="","",(H5/G5)))</f>
        <v>0.26539278131634819</v>
      </c>
      <c r="I20" s="28">
        <f t="shared" ref="I20:I30" si="4">IF(G5=0,"",IF(G5="","",(I5/G5)))</f>
        <v>0.25477707006369427</v>
      </c>
      <c r="J20" s="28">
        <f t="shared" ref="J20:J30" si="5">IF(G5=0,"",IF(G5="","",(J5/G5)))</f>
        <v>0.47983014861995754</v>
      </c>
      <c r="K20" s="5"/>
      <c r="L20" s="10">
        <f t="shared" ref="L20:L30" si="6">IF(K5=0,"",IF(K5="","",(L5/K5)))</f>
        <v>2.4637710600623839E-2</v>
      </c>
      <c r="M20" s="10">
        <f t="shared" ref="M20:M30" si="7">IF(K5=0,"",IF(K5="","",(M5/K5)))</f>
        <v>1.165863631075169E-2</v>
      </c>
      <c r="N20" s="10">
        <f t="shared" ref="N20:N30" si="8">IF(K5=0,"",IF(K5="","",(N5/K5)))</f>
        <v>3.2617588233881882E-2</v>
      </c>
    </row>
    <row r="21" spans="2:14" x14ac:dyDescent="0.2">
      <c r="B21" s="11">
        <f t="shared" si="0"/>
        <v>2004</v>
      </c>
      <c r="C21" s="4">
        <f t="shared" si="0"/>
        <v>16</v>
      </c>
      <c r="D21" s="10">
        <f t="shared" ref="D21:E30" si="9">IF(D5=0,"",IF(D5="","",((D6-D5)/D5)))</f>
        <v>0.12349726775956284</v>
      </c>
      <c r="E21" s="10">
        <f t="shared" si="9"/>
        <v>0.2353870458135861</v>
      </c>
      <c r="F21" s="9">
        <f t="shared" si="1"/>
        <v>9.5625</v>
      </c>
      <c r="G21" s="28">
        <f t="shared" si="2"/>
        <v>0.67263427109974427</v>
      </c>
      <c r="H21" s="28">
        <f t="shared" si="3"/>
        <v>0.3193916349809886</v>
      </c>
      <c r="I21" s="28">
        <f t="shared" si="4"/>
        <v>0.26806083650190116</v>
      </c>
      <c r="J21" s="28">
        <f t="shared" si="5"/>
        <v>0.41254752851711024</v>
      </c>
      <c r="K21" s="28">
        <f t="shared" ref="K21:K30" si="10">IF(K5=0,"",IF(K5="","",(K6-K5)/K5))</f>
        <v>0.23523741105511306</v>
      </c>
      <c r="L21" s="10">
        <f t="shared" si="6"/>
        <v>2.0501895001233433E-2</v>
      </c>
      <c r="M21" s="10">
        <f t="shared" si="7"/>
        <v>1.0888594858454247E-2</v>
      </c>
      <c r="N21" s="10">
        <f t="shared" si="8"/>
        <v>3.1496639830160045E-2</v>
      </c>
    </row>
    <row r="22" spans="2:14" x14ac:dyDescent="0.2">
      <c r="B22" s="11">
        <f t="shared" si="0"/>
        <v>2005</v>
      </c>
      <c r="C22" s="4">
        <f t="shared" si="0"/>
        <v>15</v>
      </c>
      <c r="D22" s="10">
        <f t="shared" si="9"/>
        <v>2.1400778210116732E-2</v>
      </c>
      <c r="E22" s="10">
        <f t="shared" si="9"/>
        <v>0.10230179028132992</v>
      </c>
      <c r="F22" s="9">
        <f t="shared" si="1"/>
        <v>4.2666666666666666</v>
      </c>
      <c r="G22" s="28">
        <f t="shared" si="2"/>
        <v>0.59164733178654294</v>
      </c>
      <c r="H22" s="28">
        <f t="shared" si="3"/>
        <v>0.2803921568627451</v>
      </c>
      <c r="I22" s="28">
        <f t="shared" si="4"/>
        <v>0.21176470588235294</v>
      </c>
      <c r="J22" s="28">
        <f t="shared" si="5"/>
        <v>0.50784313725490193</v>
      </c>
      <c r="K22" s="28">
        <f t="shared" si="10"/>
        <v>0.14688763801364998</v>
      </c>
      <c r="L22" s="10">
        <f t="shared" si="6"/>
        <v>2.2312227794340601E-2</v>
      </c>
      <c r="M22" s="10">
        <f t="shared" si="7"/>
        <v>1.0671178822415993E-2</v>
      </c>
      <c r="N22" s="10">
        <f t="shared" si="8"/>
        <v>3.0754269579579541E-2</v>
      </c>
    </row>
    <row r="23" spans="2:14" x14ac:dyDescent="0.2">
      <c r="B23" s="11">
        <f t="shared" si="0"/>
        <v>2006</v>
      </c>
      <c r="C23" s="4">
        <f t="shared" si="0"/>
        <v>14</v>
      </c>
      <c r="D23" s="10">
        <f t="shared" si="9"/>
        <v>9.5238095238095238E-4</v>
      </c>
      <c r="E23" s="10">
        <f t="shared" si="9"/>
        <v>-0.29698375870069604</v>
      </c>
      <c r="F23" s="9">
        <f t="shared" si="1"/>
        <v>6.9285714285714288</v>
      </c>
      <c r="G23" s="28">
        <f t="shared" si="2"/>
        <v>0.75907590759075905</v>
      </c>
      <c r="H23" s="28">
        <f t="shared" si="3"/>
        <v>0.27826086956521739</v>
      </c>
      <c r="I23" s="28">
        <f t="shared" si="4"/>
        <v>0.19565217391304349</v>
      </c>
      <c r="J23" s="28">
        <f t="shared" si="5"/>
        <v>0.52608695652173909</v>
      </c>
      <c r="K23" s="28">
        <f t="shared" si="10"/>
        <v>8.6648251300655829E-2</v>
      </c>
      <c r="L23" s="10">
        <f t="shared" si="6"/>
        <v>1.969572279631758E-2</v>
      </c>
      <c r="M23" s="10">
        <f t="shared" si="7"/>
        <v>9.7614871722278077E-3</v>
      </c>
      <c r="N23" s="10">
        <f t="shared" si="8"/>
        <v>4.7728957679028579E-2</v>
      </c>
    </row>
    <row r="24" spans="2:14" x14ac:dyDescent="0.2">
      <c r="B24" s="11">
        <f t="shared" si="0"/>
        <v>2007</v>
      </c>
      <c r="C24" s="4">
        <f t="shared" si="0"/>
        <v>13</v>
      </c>
      <c r="D24" s="10">
        <f t="shared" si="9"/>
        <v>1.9029495718363464E-3</v>
      </c>
      <c r="E24" s="10">
        <f t="shared" si="9"/>
        <v>0.23927392739273928</v>
      </c>
      <c r="F24" s="9">
        <f t="shared" si="1"/>
        <v>8.0769230769230766</v>
      </c>
      <c r="G24" s="28">
        <f t="shared" si="2"/>
        <v>0.62050599201065249</v>
      </c>
      <c r="H24" s="28">
        <f t="shared" si="3"/>
        <v>0.26180257510729615</v>
      </c>
      <c r="I24" s="28">
        <f t="shared" si="4"/>
        <v>0.18454935622317598</v>
      </c>
      <c r="J24" s="28">
        <f t="shared" si="5"/>
        <v>0.55364806866952787</v>
      </c>
      <c r="K24" s="28">
        <f t="shared" si="10"/>
        <v>5.3477642271546173E-2</v>
      </c>
      <c r="L24" s="10">
        <f t="shared" si="6"/>
        <v>1.971166985515168E-2</v>
      </c>
      <c r="M24" s="10">
        <f t="shared" si="7"/>
        <v>1.2066138289150041E-2</v>
      </c>
      <c r="N24" s="10">
        <f t="shared" si="8"/>
        <v>4.6028058668124261E-2</v>
      </c>
    </row>
    <row r="25" spans="2:14" x14ac:dyDescent="0.2">
      <c r="B25" s="11">
        <f t="shared" si="0"/>
        <v>2008</v>
      </c>
      <c r="C25" s="4">
        <f t="shared" si="0"/>
        <v>12</v>
      </c>
      <c r="D25" s="10">
        <f t="shared" si="9"/>
        <v>-1.1396011396011397E-2</v>
      </c>
      <c r="E25" s="10">
        <f t="shared" si="9"/>
        <v>3.5952063914780293E-2</v>
      </c>
      <c r="F25" s="9">
        <f t="shared" si="1"/>
        <v>8</v>
      </c>
      <c r="G25" s="28">
        <f t="shared" si="2"/>
        <v>0.5295629820051414</v>
      </c>
      <c r="H25" s="28">
        <f t="shared" si="3"/>
        <v>0.31310679611650488</v>
      </c>
      <c r="I25" s="28">
        <f t="shared" si="4"/>
        <v>0.22815533980582525</v>
      </c>
      <c r="J25" s="28">
        <f t="shared" si="5"/>
        <v>0.45873786407766992</v>
      </c>
      <c r="K25" s="28">
        <f t="shared" si="10"/>
        <v>4.2247426437095747E-4</v>
      </c>
      <c r="L25" s="10">
        <f t="shared" si="6"/>
        <v>1.3765023658812268E-2</v>
      </c>
      <c r="M25" s="10">
        <f t="shared" si="7"/>
        <v>6.7180327159770117E-3</v>
      </c>
      <c r="N25" s="10">
        <f t="shared" si="8"/>
        <v>4.7305103633224099E-2</v>
      </c>
    </row>
    <row r="26" spans="2:14" x14ac:dyDescent="0.2">
      <c r="B26" s="11">
        <f t="shared" si="0"/>
        <v>2009</v>
      </c>
      <c r="C26" s="4">
        <f t="shared" si="0"/>
        <v>10</v>
      </c>
      <c r="D26" s="10">
        <f t="shared" si="9"/>
        <v>5.6676272814601344E-2</v>
      </c>
      <c r="E26" s="10">
        <f t="shared" si="9"/>
        <v>-3.3419023136246784E-2</v>
      </c>
      <c r="F26" s="9">
        <f t="shared" si="1"/>
        <v>7.1</v>
      </c>
      <c r="G26" s="28">
        <f t="shared" si="2"/>
        <v>0.54654255319148937</v>
      </c>
      <c r="H26" s="28">
        <f t="shared" si="3"/>
        <v>0.27980535279805352</v>
      </c>
      <c r="I26" s="28">
        <f t="shared" si="4"/>
        <v>0.20194647201946472</v>
      </c>
      <c r="J26" s="28">
        <f t="shared" si="5"/>
        <v>0.51824817518248179</v>
      </c>
      <c r="K26" s="28">
        <f t="shared" si="10"/>
        <v>8.3119434601624756E-2</v>
      </c>
      <c r="L26" s="10">
        <f t="shared" si="6"/>
        <v>1.8376256103174386E-2</v>
      </c>
      <c r="M26" s="10">
        <f t="shared" si="7"/>
        <v>1.3904623384484747E-2</v>
      </c>
      <c r="N26" s="10">
        <f t="shared" si="8"/>
        <v>4.0992944173425784E-2</v>
      </c>
    </row>
    <row r="27" spans="2:14" x14ac:dyDescent="0.2">
      <c r="B27" s="11">
        <f t="shared" si="0"/>
        <v>2010</v>
      </c>
      <c r="C27" s="4">
        <f t="shared" si="0"/>
        <v>10</v>
      </c>
      <c r="D27" s="10">
        <f t="shared" si="9"/>
        <v>-4.5454545454545456E-2</v>
      </c>
      <c r="E27" s="10">
        <f t="shared" si="9"/>
        <v>-1.4627659574468085E-2</v>
      </c>
      <c r="F27" s="9">
        <f t="shared" si="1"/>
        <v>7.6</v>
      </c>
      <c r="G27" s="28">
        <f t="shared" si="2"/>
        <v>0.73279352226720651</v>
      </c>
      <c r="H27" s="28">
        <f t="shared" si="3"/>
        <v>0.23204419889502761</v>
      </c>
      <c r="I27" s="28">
        <f t="shared" si="4"/>
        <v>0.19337016574585636</v>
      </c>
      <c r="J27" s="28">
        <f t="shared" si="5"/>
        <v>0.574585635359116</v>
      </c>
      <c r="K27" s="28">
        <f t="shared" si="10"/>
        <v>-9.5535303303858746E-2</v>
      </c>
      <c r="L27" s="10">
        <f t="shared" si="6"/>
        <v>1.9032193222075951E-2</v>
      </c>
      <c r="M27" s="10">
        <f t="shared" si="7"/>
        <v>1.2922835959458407E-2</v>
      </c>
      <c r="N27" s="10">
        <f t="shared" si="8"/>
        <v>5.7303400813573976E-2</v>
      </c>
    </row>
    <row r="28" spans="2:14" x14ac:dyDescent="0.2">
      <c r="B28" s="11">
        <f t="shared" si="0"/>
        <v>2011</v>
      </c>
      <c r="C28" s="4">
        <f t="shared" si="0"/>
        <v>10</v>
      </c>
      <c r="D28" s="10">
        <f t="shared" si="9"/>
        <v>3.619047619047619E-2</v>
      </c>
      <c r="E28" s="10">
        <f t="shared" si="9"/>
        <v>2.6990553306342781E-2</v>
      </c>
      <c r="F28" s="9">
        <f t="shared" si="1"/>
        <v>6</v>
      </c>
      <c r="G28" s="28">
        <f t="shared" si="2"/>
        <v>0.88304862023653086</v>
      </c>
      <c r="H28" s="28">
        <f t="shared" si="3"/>
        <v>0.25595238095238093</v>
      </c>
      <c r="I28" s="28">
        <f t="shared" si="4"/>
        <v>0.18898809523809523</v>
      </c>
      <c r="J28" s="28">
        <f t="shared" si="5"/>
        <v>0.55505952380952384</v>
      </c>
      <c r="K28" s="28">
        <f t="shared" si="10"/>
        <v>-1.6333061057553212E-2</v>
      </c>
      <c r="L28" s="10">
        <f t="shared" si="6"/>
        <v>3.0676006095040103E-2</v>
      </c>
      <c r="M28" s="10">
        <f t="shared" si="7"/>
        <v>9.6422116963347081E-3</v>
      </c>
      <c r="N28" s="10">
        <f t="shared" si="8"/>
        <v>4.3584261566992286E-2</v>
      </c>
    </row>
    <row r="29" spans="2:14" x14ac:dyDescent="0.2">
      <c r="B29" s="11">
        <f t="shared" si="0"/>
        <v>2012</v>
      </c>
      <c r="C29" s="4">
        <f t="shared" si="0"/>
        <v>9</v>
      </c>
      <c r="D29" s="10">
        <f t="shared" si="9"/>
        <v>-0.12316176470588236</v>
      </c>
      <c r="E29" s="10">
        <f t="shared" si="9"/>
        <v>-2.3653088042049936E-2</v>
      </c>
      <c r="F29" s="9">
        <f t="shared" si="1"/>
        <v>5.5555555555555554</v>
      </c>
      <c r="G29" s="28">
        <f t="shared" si="2"/>
        <v>0.79407806191117092</v>
      </c>
      <c r="H29" s="28">
        <f t="shared" si="3"/>
        <v>0.23559322033898306</v>
      </c>
      <c r="I29" s="28">
        <f t="shared" si="4"/>
        <v>0.18135593220338983</v>
      </c>
      <c r="J29" s="28">
        <f t="shared" si="5"/>
        <v>0.58305084745762714</v>
      </c>
      <c r="K29" s="28">
        <f t="shared" si="10"/>
        <v>-7.5668269173980321E-3</v>
      </c>
      <c r="L29" s="10">
        <f t="shared" si="6"/>
        <v>3.1042009845462421E-2</v>
      </c>
      <c r="M29" s="10">
        <f t="shared" si="7"/>
        <v>1.4844367424278491E-2</v>
      </c>
      <c r="N29" s="10">
        <f t="shared" si="8"/>
        <v>3.8178541843215293E-2</v>
      </c>
    </row>
    <row r="30" spans="2:14" x14ac:dyDescent="0.2">
      <c r="B30" s="11">
        <f t="shared" si="0"/>
        <v>2013</v>
      </c>
      <c r="C30" s="4">
        <f t="shared" si="0"/>
        <v>9</v>
      </c>
      <c r="D30" s="10">
        <f t="shared" si="9"/>
        <v>0.10482180293501048</v>
      </c>
      <c r="E30" s="10">
        <f t="shared" si="9"/>
        <v>2.6917900403768506E-3</v>
      </c>
      <c r="F30" s="9">
        <f t="shared" si="1"/>
        <v>11</v>
      </c>
      <c r="G30" s="28">
        <f t="shared" si="2"/>
        <v>0.86308724832214767</v>
      </c>
      <c r="H30" s="28">
        <f t="shared" si="3"/>
        <v>0.20217729393468117</v>
      </c>
      <c r="I30" s="28">
        <f t="shared" si="4"/>
        <v>0.17418351477449456</v>
      </c>
      <c r="J30" s="28">
        <f t="shared" si="5"/>
        <v>0.62363919129082424</v>
      </c>
      <c r="K30" s="28">
        <f t="shared" si="10"/>
        <v>2.4032830903706805E-2</v>
      </c>
      <c r="L30" s="10">
        <f t="shared" si="6"/>
        <v>3.5715780077547492E-2</v>
      </c>
      <c r="M30" s="10">
        <f t="shared" si="7"/>
        <v>1.3718420783471413E-2</v>
      </c>
      <c r="N30" s="10">
        <f t="shared" si="8"/>
        <v>4.2116470008461415E-2</v>
      </c>
    </row>
    <row r="32" spans="2:14" x14ac:dyDescent="0.2">
      <c r="B32" s="37" t="s">
        <v>34</v>
      </c>
      <c r="C32" s="37"/>
      <c r="D32" s="37"/>
      <c r="E32" s="37"/>
      <c r="F32" s="37"/>
      <c r="G32" s="37"/>
      <c r="H32" s="37"/>
    </row>
    <row r="33" spans="2:6" x14ac:dyDescent="0.2">
      <c r="B33" s="37" t="s">
        <v>26</v>
      </c>
      <c r="C33" s="37"/>
      <c r="D33" s="37"/>
      <c r="E33" s="37"/>
      <c r="F33" s="37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6.710937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1" width="10" bestFit="1" customWidth="1"/>
    <col min="12" max="12" width="7.42578125" bestFit="1" customWidth="1"/>
    <col min="13" max="13" width="10" bestFit="1" customWidth="1"/>
    <col min="14" max="14" width="7.42578125" bestFit="1" customWidth="1"/>
  </cols>
  <sheetData>
    <row r="1" spans="1:14" ht="23.25" x14ac:dyDescent="0.35">
      <c r="B1" s="35" t="s">
        <v>74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ht="18" x14ac:dyDescent="0.25">
      <c r="B2" s="36" t="str">
        <f>"Canada and USA: "&amp; B5 &amp; "-" &amp; B15</f>
        <v>Canada and USA: 2003-2013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4" spans="1:14" s="1" customFormat="1" ht="38.25" x14ac:dyDescent="0.2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91</v>
      </c>
      <c r="H4" s="2" t="s">
        <v>87</v>
      </c>
      <c r="I4" s="2" t="s">
        <v>88</v>
      </c>
      <c r="J4" s="2" t="s">
        <v>98</v>
      </c>
      <c r="K4" s="2" t="s">
        <v>89</v>
      </c>
      <c r="L4" s="2" t="s">
        <v>4</v>
      </c>
      <c r="M4" s="2" t="s">
        <v>90</v>
      </c>
      <c r="N4" s="2" t="s">
        <v>27</v>
      </c>
    </row>
    <row r="5" spans="1:14" x14ac:dyDescent="0.2">
      <c r="A5" t="s">
        <v>46</v>
      </c>
      <c r="B5" s="11">
        <v>2003</v>
      </c>
      <c r="C5" s="4">
        <v>3</v>
      </c>
      <c r="D5" s="4">
        <v>161</v>
      </c>
      <c r="E5" s="4">
        <v>45</v>
      </c>
      <c r="F5" s="4">
        <v>120</v>
      </c>
      <c r="G5" s="4">
        <v>37</v>
      </c>
      <c r="H5" s="4">
        <v>16</v>
      </c>
      <c r="I5" s="4">
        <v>6</v>
      </c>
      <c r="J5" s="4">
        <v>15</v>
      </c>
      <c r="K5" s="5">
        <v>18564</v>
      </c>
      <c r="L5" s="5">
        <v>230</v>
      </c>
      <c r="M5" s="5">
        <v>0</v>
      </c>
      <c r="N5" s="5">
        <v>0</v>
      </c>
    </row>
    <row r="6" spans="1:14" x14ac:dyDescent="0.2">
      <c r="A6" t="s">
        <v>46</v>
      </c>
      <c r="B6" s="11">
        <v>2004</v>
      </c>
      <c r="C6" s="4">
        <v>2</v>
      </c>
      <c r="D6" s="4">
        <v>171</v>
      </c>
      <c r="E6" s="4">
        <v>85</v>
      </c>
      <c r="F6" s="4">
        <v>15</v>
      </c>
      <c r="G6" s="4">
        <v>57</v>
      </c>
      <c r="H6" s="4">
        <v>24</v>
      </c>
      <c r="I6" s="4">
        <v>0</v>
      </c>
      <c r="J6" s="4">
        <v>33</v>
      </c>
      <c r="K6" s="5">
        <v>14380</v>
      </c>
      <c r="L6" s="5">
        <v>0</v>
      </c>
      <c r="M6" s="5">
        <v>0</v>
      </c>
      <c r="N6" s="5">
        <v>59</v>
      </c>
    </row>
    <row r="7" spans="1:14" x14ac:dyDescent="0.2">
      <c r="A7" t="s">
        <v>46</v>
      </c>
      <c r="B7" s="11">
        <v>2005</v>
      </c>
      <c r="C7" s="4">
        <v>2</v>
      </c>
      <c r="D7" s="4">
        <v>138</v>
      </c>
      <c r="E7" s="4">
        <v>85</v>
      </c>
      <c r="F7" s="4">
        <v>24</v>
      </c>
      <c r="G7" s="4">
        <v>0</v>
      </c>
      <c r="H7" s="4">
        <v>0</v>
      </c>
      <c r="I7" s="4">
        <v>0</v>
      </c>
      <c r="J7" s="4">
        <v>0</v>
      </c>
      <c r="K7" s="5">
        <v>30143</v>
      </c>
      <c r="L7" s="5">
        <v>0</v>
      </c>
      <c r="M7" s="5">
        <v>0</v>
      </c>
      <c r="N7" s="5">
        <v>0</v>
      </c>
    </row>
    <row r="8" spans="1:14" x14ac:dyDescent="0.2">
      <c r="A8" t="s">
        <v>46</v>
      </c>
      <c r="B8" s="11">
        <v>2006</v>
      </c>
      <c r="C8" s="4">
        <v>1</v>
      </c>
      <c r="D8" s="4">
        <v>108</v>
      </c>
      <c r="E8" s="4">
        <v>90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5">
        <v>36803</v>
      </c>
      <c r="L8" s="5">
        <v>0</v>
      </c>
      <c r="M8" s="5">
        <v>0</v>
      </c>
      <c r="N8" s="5">
        <v>0</v>
      </c>
    </row>
    <row r="9" spans="1:14" x14ac:dyDescent="0.2">
      <c r="A9" t="s">
        <v>46</v>
      </c>
      <c r="B9" s="11">
        <v>2007</v>
      </c>
      <c r="C9" s="4">
        <v>1</v>
      </c>
      <c r="D9" s="4">
        <v>118</v>
      </c>
      <c r="E9" s="4">
        <v>80</v>
      </c>
      <c r="F9" s="4">
        <v>10</v>
      </c>
      <c r="G9" s="4">
        <v>50</v>
      </c>
      <c r="H9" s="4">
        <v>40</v>
      </c>
      <c r="I9" s="4">
        <v>10</v>
      </c>
      <c r="J9" s="4">
        <v>0</v>
      </c>
      <c r="K9" s="5">
        <v>43527</v>
      </c>
      <c r="L9" s="5">
        <v>0</v>
      </c>
      <c r="M9" s="5">
        <v>0</v>
      </c>
      <c r="N9" s="5">
        <v>0</v>
      </c>
    </row>
    <row r="10" spans="1:14" x14ac:dyDescent="0.2">
      <c r="A10" t="s">
        <v>46</v>
      </c>
      <c r="B10" s="11">
        <v>2008</v>
      </c>
      <c r="C10" s="4">
        <v>2</v>
      </c>
      <c r="D10" s="4">
        <v>86</v>
      </c>
      <c r="E10" s="4">
        <v>75</v>
      </c>
      <c r="F10" s="4">
        <v>8</v>
      </c>
      <c r="G10" s="4">
        <v>100</v>
      </c>
      <c r="H10" s="4">
        <v>35</v>
      </c>
      <c r="I10" s="4">
        <v>15</v>
      </c>
      <c r="J10" s="4">
        <v>50</v>
      </c>
      <c r="K10" s="5">
        <v>56972</v>
      </c>
      <c r="L10" s="5">
        <v>0</v>
      </c>
      <c r="M10" s="5">
        <v>0</v>
      </c>
      <c r="N10" s="5">
        <v>0</v>
      </c>
    </row>
    <row r="11" spans="1:14" x14ac:dyDescent="0.2">
      <c r="A11" t="s">
        <v>46</v>
      </c>
      <c r="B11" s="11">
        <v>2009</v>
      </c>
      <c r="C11" s="4">
        <v>4</v>
      </c>
      <c r="D11" s="4">
        <v>195</v>
      </c>
      <c r="E11" s="4">
        <v>178</v>
      </c>
      <c r="F11" s="4">
        <v>111</v>
      </c>
      <c r="G11" s="4">
        <v>211</v>
      </c>
      <c r="H11" s="4">
        <v>61</v>
      </c>
      <c r="I11" s="4">
        <v>20</v>
      </c>
      <c r="J11" s="4">
        <v>130</v>
      </c>
      <c r="K11" s="5">
        <v>19003</v>
      </c>
      <c r="L11" s="5">
        <v>0</v>
      </c>
      <c r="M11" s="5">
        <v>0</v>
      </c>
      <c r="N11" s="5">
        <v>0</v>
      </c>
    </row>
    <row r="12" spans="1:14" x14ac:dyDescent="0.2">
      <c r="A12" t="s">
        <v>46</v>
      </c>
      <c r="B12" s="11">
        <v>2010</v>
      </c>
      <c r="C12" s="4">
        <v>4</v>
      </c>
      <c r="D12" s="4">
        <v>206</v>
      </c>
      <c r="E12" s="4">
        <v>228</v>
      </c>
      <c r="F12" s="4">
        <v>35</v>
      </c>
      <c r="G12" s="4">
        <v>173</v>
      </c>
      <c r="H12" s="4">
        <v>56</v>
      </c>
      <c r="I12" s="4">
        <v>29</v>
      </c>
      <c r="J12" s="4">
        <v>88</v>
      </c>
      <c r="K12" s="5">
        <v>114476</v>
      </c>
      <c r="L12" s="5">
        <v>619</v>
      </c>
      <c r="M12" s="5">
        <v>62</v>
      </c>
      <c r="N12" s="5">
        <v>645</v>
      </c>
    </row>
    <row r="13" spans="1:14" x14ac:dyDescent="0.2">
      <c r="A13" t="s">
        <v>46</v>
      </c>
      <c r="B13" s="11">
        <v>2011</v>
      </c>
      <c r="C13" s="4">
        <v>4</v>
      </c>
      <c r="D13" s="4">
        <v>218</v>
      </c>
      <c r="E13" s="4">
        <v>177</v>
      </c>
      <c r="F13" s="4">
        <v>26</v>
      </c>
      <c r="G13" s="4">
        <v>152</v>
      </c>
      <c r="H13" s="4">
        <v>49</v>
      </c>
      <c r="I13" s="4">
        <v>30</v>
      </c>
      <c r="J13" s="4">
        <v>73</v>
      </c>
      <c r="K13" s="5">
        <v>80533</v>
      </c>
      <c r="L13" s="5">
        <v>886</v>
      </c>
      <c r="M13" s="5">
        <v>270</v>
      </c>
      <c r="N13" s="5">
        <v>723</v>
      </c>
    </row>
    <row r="14" spans="1:14" x14ac:dyDescent="0.2">
      <c r="A14" t="s">
        <v>46</v>
      </c>
      <c r="B14" s="11">
        <v>2012</v>
      </c>
      <c r="C14" s="4">
        <v>4</v>
      </c>
      <c r="D14" s="4">
        <v>247</v>
      </c>
      <c r="E14" s="4">
        <v>282</v>
      </c>
      <c r="F14" s="4">
        <v>28</v>
      </c>
      <c r="G14" s="4">
        <v>142</v>
      </c>
      <c r="H14" s="4">
        <v>28</v>
      </c>
      <c r="I14" s="4">
        <v>20</v>
      </c>
      <c r="J14" s="4">
        <v>94</v>
      </c>
      <c r="K14" s="5">
        <v>120975</v>
      </c>
      <c r="L14" s="5">
        <v>1752</v>
      </c>
      <c r="M14" s="5">
        <v>220</v>
      </c>
      <c r="N14" s="5">
        <v>1107</v>
      </c>
    </row>
    <row r="15" spans="1:14" x14ac:dyDescent="0.2">
      <c r="A15" t="s">
        <v>46</v>
      </c>
      <c r="B15" s="11">
        <v>2013</v>
      </c>
      <c r="C15" s="4">
        <v>4</v>
      </c>
      <c r="D15" s="4">
        <v>226</v>
      </c>
      <c r="E15" s="4">
        <v>295</v>
      </c>
      <c r="F15" s="4">
        <v>16</v>
      </c>
      <c r="G15" s="4">
        <v>191</v>
      </c>
      <c r="H15" s="4">
        <v>80</v>
      </c>
      <c r="I15" s="4">
        <v>50</v>
      </c>
      <c r="J15" s="4">
        <v>61</v>
      </c>
      <c r="K15" s="5">
        <v>152797</v>
      </c>
      <c r="L15" s="5">
        <v>1449</v>
      </c>
      <c r="M15" s="5">
        <v>120</v>
      </c>
      <c r="N15" s="5">
        <v>791</v>
      </c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">
      <c r="B17" s="6" t="s">
        <v>7</v>
      </c>
      <c r="F17" s="7">
        <f>SUM(F5:F15)</f>
        <v>393</v>
      </c>
      <c r="K17" s="8">
        <f>SUM(K5:K15)</f>
        <v>688173</v>
      </c>
      <c r="L17" s="8">
        <f>SUM(L5:L15)</f>
        <v>4936</v>
      </c>
      <c r="M17" s="8">
        <f>SUM(M5:M15)</f>
        <v>672</v>
      </c>
      <c r="N17" s="8">
        <f>SUM(N5:N15)</f>
        <v>3325</v>
      </c>
    </row>
    <row r="19" spans="2:14" ht="63.75" x14ac:dyDescent="0.2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92</v>
      </c>
      <c r="H19" s="2" t="s">
        <v>93</v>
      </c>
      <c r="I19" s="2" t="s">
        <v>94</v>
      </c>
      <c r="J19" s="2" t="s">
        <v>95</v>
      </c>
      <c r="K19" s="2" t="s">
        <v>96</v>
      </c>
      <c r="L19" s="2" t="s">
        <v>11</v>
      </c>
      <c r="M19" s="2" t="s">
        <v>97</v>
      </c>
      <c r="N19" s="2" t="s">
        <v>28</v>
      </c>
    </row>
    <row r="20" spans="2:14" x14ac:dyDescent="0.2">
      <c r="B20" s="11">
        <f t="shared" ref="B20:C30" si="0">B5</f>
        <v>2003</v>
      </c>
      <c r="C20" s="4">
        <f t="shared" si="0"/>
        <v>3</v>
      </c>
      <c r="D20" s="4"/>
      <c r="E20" s="4"/>
      <c r="F20" s="9">
        <f t="shared" ref="F20:F30" si="1">IF(C5=0,"",IF(C5="","",(F5/C5)))</f>
        <v>40</v>
      </c>
      <c r="G20" s="28">
        <f t="shared" ref="G20:G30" si="2">IF(E5=0,"",IF(E5="","",(G5/E5)))</f>
        <v>0.82222222222222219</v>
      </c>
      <c r="H20" s="28">
        <f t="shared" ref="H20:H30" si="3">IF(G5=0,"",IF(G5="","",(H5/G5)))</f>
        <v>0.43243243243243246</v>
      </c>
      <c r="I20" s="28">
        <f t="shared" ref="I20:I30" si="4">IF(G5=0,"",IF(G5="","",(I5/G5)))</f>
        <v>0.16216216216216217</v>
      </c>
      <c r="J20" s="28">
        <f t="shared" ref="J20:J30" si="5">IF(G5=0,"",IF(G5="","",(J5/G5)))</f>
        <v>0.40540540540540543</v>
      </c>
      <c r="K20" s="5"/>
      <c r="L20" s="10">
        <f t="shared" ref="L20:L30" si="6">IF(K5=0,"",IF(K5="","",(L5/K5)))</f>
        <v>1.2389571213100624E-2</v>
      </c>
      <c r="M20" s="10">
        <f t="shared" ref="M20:M30" si="7">IF(K5=0,"",IF(K5="","",(M5/K5)))</f>
        <v>0</v>
      </c>
      <c r="N20" s="10">
        <f t="shared" ref="N20:N30" si="8">IF(K5=0,"",IF(K5="","",(N5/K5)))</f>
        <v>0</v>
      </c>
    </row>
    <row r="21" spans="2:14" x14ac:dyDescent="0.2">
      <c r="B21" s="11">
        <f t="shared" si="0"/>
        <v>2004</v>
      </c>
      <c r="C21" s="4">
        <f t="shared" si="0"/>
        <v>2</v>
      </c>
      <c r="D21" s="10">
        <f t="shared" ref="D21:E30" si="9">IF(D5=0,"",IF(D5="","",((D6-D5)/D5)))</f>
        <v>6.2111801242236024E-2</v>
      </c>
      <c r="E21" s="10">
        <f t="shared" si="9"/>
        <v>0.88888888888888884</v>
      </c>
      <c r="F21" s="9">
        <f t="shared" si="1"/>
        <v>7.5</v>
      </c>
      <c r="G21" s="28">
        <f t="shared" si="2"/>
        <v>0.6705882352941176</v>
      </c>
      <c r="H21" s="28">
        <f t="shared" si="3"/>
        <v>0.42105263157894735</v>
      </c>
      <c r="I21" s="28">
        <f t="shared" si="4"/>
        <v>0</v>
      </c>
      <c r="J21" s="28">
        <f t="shared" si="5"/>
        <v>0.57894736842105265</v>
      </c>
      <c r="K21" s="28">
        <f t="shared" ref="K21:K30" si="10">IF(K5=0,"",IF(K5="","",(K6-K5)/K5))</f>
        <v>-0.22538246067657833</v>
      </c>
      <c r="L21" s="10">
        <f t="shared" si="6"/>
        <v>0</v>
      </c>
      <c r="M21" s="10">
        <f t="shared" si="7"/>
        <v>0</v>
      </c>
      <c r="N21" s="10">
        <f t="shared" si="8"/>
        <v>4.1029207232267037E-3</v>
      </c>
    </row>
    <row r="22" spans="2:14" x14ac:dyDescent="0.2">
      <c r="B22" s="11">
        <f t="shared" si="0"/>
        <v>2005</v>
      </c>
      <c r="C22" s="4">
        <f t="shared" si="0"/>
        <v>2</v>
      </c>
      <c r="D22" s="10">
        <f t="shared" si="9"/>
        <v>-0.19298245614035087</v>
      </c>
      <c r="E22" s="10">
        <f t="shared" si="9"/>
        <v>0</v>
      </c>
      <c r="F22" s="9">
        <f t="shared" si="1"/>
        <v>12</v>
      </c>
      <c r="G22" s="28">
        <f t="shared" si="2"/>
        <v>0</v>
      </c>
      <c r="H22" s="28" t="str">
        <f t="shared" si="3"/>
        <v/>
      </c>
      <c r="I22" s="28" t="str">
        <f t="shared" si="4"/>
        <v/>
      </c>
      <c r="J22" s="28" t="str">
        <f t="shared" si="5"/>
        <v/>
      </c>
      <c r="K22" s="28">
        <f t="shared" si="10"/>
        <v>1.0961752433936023</v>
      </c>
      <c r="L22" s="10">
        <f t="shared" si="6"/>
        <v>0</v>
      </c>
      <c r="M22" s="10">
        <f t="shared" si="7"/>
        <v>0</v>
      </c>
      <c r="N22" s="10">
        <f t="shared" si="8"/>
        <v>0</v>
      </c>
    </row>
    <row r="23" spans="2:14" x14ac:dyDescent="0.2">
      <c r="B23" s="11">
        <f t="shared" si="0"/>
        <v>2006</v>
      </c>
      <c r="C23" s="4">
        <f t="shared" si="0"/>
        <v>1</v>
      </c>
      <c r="D23" s="10">
        <f t="shared" si="9"/>
        <v>-0.21739130434782608</v>
      </c>
      <c r="E23" s="10">
        <f t="shared" si="9"/>
        <v>5.8823529411764705E-2</v>
      </c>
      <c r="F23" s="9">
        <f t="shared" si="1"/>
        <v>0</v>
      </c>
      <c r="G23" s="28">
        <f t="shared" si="2"/>
        <v>0</v>
      </c>
      <c r="H23" s="28" t="str">
        <f t="shared" si="3"/>
        <v/>
      </c>
      <c r="I23" s="28" t="str">
        <f t="shared" si="4"/>
        <v/>
      </c>
      <c r="J23" s="28" t="str">
        <f t="shared" si="5"/>
        <v/>
      </c>
      <c r="K23" s="28">
        <f t="shared" si="10"/>
        <v>0.22094682015725045</v>
      </c>
      <c r="L23" s="10">
        <f t="shared" si="6"/>
        <v>0</v>
      </c>
      <c r="M23" s="10">
        <f t="shared" si="7"/>
        <v>0</v>
      </c>
      <c r="N23" s="10">
        <f t="shared" si="8"/>
        <v>0</v>
      </c>
    </row>
    <row r="24" spans="2:14" x14ac:dyDescent="0.2">
      <c r="B24" s="11">
        <f t="shared" si="0"/>
        <v>2007</v>
      </c>
      <c r="C24" s="4">
        <f t="shared" si="0"/>
        <v>1</v>
      </c>
      <c r="D24" s="10">
        <f t="shared" si="9"/>
        <v>9.2592592592592587E-2</v>
      </c>
      <c r="E24" s="10">
        <f t="shared" si="9"/>
        <v>-0.1111111111111111</v>
      </c>
      <c r="F24" s="9">
        <f t="shared" si="1"/>
        <v>10</v>
      </c>
      <c r="G24" s="28">
        <f t="shared" si="2"/>
        <v>0.625</v>
      </c>
      <c r="H24" s="28">
        <f t="shared" si="3"/>
        <v>0.8</v>
      </c>
      <c r="I24" s="28">
        <f t="shared" si="4"/>
        <v>0.2</v>
      </c>
      <c r="J24" s="28">
        <f t="shared" si="5"/>
        <v>0</v>
      </c>
      <c r="K24" s="28">
        <f t="shared" si="10"/>
        <v>0.18270249707904246</v>
      </c>
      <c r="L24" s="10">
        <f t="shared" si="6"/>
        <v>0</v>
      </c>
      <c r="M24" s="10">
        <f t="shared" si="7"/>
        <v>0</v>
      </c>
      <c r="N24" s="10">
        <f t="shared" si="8"/>
        <v>0</v>
      </c>
    </row>
    <row r="25" spans="2:14" x14ac:dyDescent="0.2">
      <c r="B25" s="11">
        <f t="shared" si="0"/>
        <v>2008</v>
      </c>
      <c r="C25" s="4">
        <f t="shared" si="0"/>
        <v>2</v>
      </c>
      <c r="D25" s="10">
        <f t="shared" si="9"/>
        <v>-0.2711864406779661</v>
      </c>
      <c r="E25" s="10">
        <f t="shared" si="9"/>
        <v>-6.25E-2</v>
      </c>
      <c r="F25" s="9">
        <f t="shared" si="1"/>
        <v>4</v>
      </c>
      <c r="G25" s="28">
        <f t="shared" si="2"/>
        <v>1.3333333333333333</v>
      </c>
      <c r="H25" s="28">
        <f t="shared" si="3"/>
        <v>0.35</v>
      </c>
      <c r="I25" s="28">
        <f t="shared" si="4"/>
        <v>0.15</v>
      </c>
      <c r="J25" s="28">
        <f t="shared" si="5"/>
        <v>0.5</v>
      </c>
      <c r="K25" s="28">
        <f t="shared" si="10"/>
        <v>0.30888873572724973</v>
      </c>
      <c r="L25" s="10">
        <f t="shared" si="6"/>
        <v>0</v>
      </c>
      <c r="M25" s="10">
        <f t="shared" si="7"/>
        <v>0</v>
      </c>
      <c r="N25" s="10">
        <f t="shared" si="8"/>
        <v>0</v>
      </c>
    </row>
    <row r="26" spans="2:14" x14ac:dyDescent="0.2">
      <c r="B26" s="11">
        <f t="shared" si="0"/>
        <v>2009</v>
      </c>
      <c r="C26" s="4">
        <f t="shared" si="0"/>
        <v>4</v>
      </c>
      <c r="D26" s="10">
        <f t="shared" si="9"/>
        <v>1.2674418604651163</v>
      </c>
      <c r="E26" s="10">
        <f t="shared" si="9"/>
        <v>1.3733333333333333</v>
      </c>
      <c r="F26" s="9">
        <f t="shared" si="1"/>
        <v>27.75</v>
      </c>
      <c r="G26" s="28">
        <f t="shared" si="2"/>
        <v>1.1853932584269662</v>
      </c>
      <c r="H26" s="28">
        <f t="shared" si="3"/>
        <v>0.2890995260663507</v>
      </c>
      <c r="I26" s="28">
        <f t="shared" si="4"/>
        <v>9.4786729857819899E-2</v>
      </c>
      <c r="J26" s="28">
        <f t="shared" si="5"/>
        <v>0.61611374407582942</v>
      </c>
      <c r="K26" s="28">
        <f t="shared" si="10"/>
        <v>-0.66645018605630835</v>
      </c>
      <c r="L26" s="10">
        <f t="shared" si="6"/>
        <v>0</v>
      </c>
      <c r="M26" s="10">
        <f t="shared" si="7"/>
        <v>0</v>
      </c>
      <c r="N26" s="10">
        <f t="shared" si="8"/>
        <v>0</v>
      </c>
    </row>
    <row r="27" spans="2:14" x14ac:dyDescent="0.2">
      <c r="B27" s="11">
        <f t="shared" si="0"/>
        <v>2010</v>
      </c>
      <c r="C27" s="4">
        <f t="shared" si="0"/>
        <v>4</v>
      </c>
      <c r="D27" s="10">
        <f t="shared" si="9"/>
        <v>5.6410256410256411E-2</v>
      </c>
      <c r="E27" s="10">
        <f t="shared" si="9"/>
        <v>0.2808988764044944</v>
      </c>
      <c r="F27" s="9">
        <f t="shared" si="1"/>
        <v>8.75</v>
      </c>
      <c r="G27" s="28">
        <f t="shared" si="2"/>
        <v>0.75877192982456143</v>
      </c>
      <c r="H27" s="28">
        <f t="shared" si="3"/>
        <v>0.32369942196531792</v>
      </c>
      <c r="I27" s="28">
        <f t="shared" si="4"/>
        <v>0.16763005780346821</v>
      </c>
      <c r="J27" s="28">
        <f t="shared" si="5"/>
        <v>0.50867052023121384</v>
      </c>
      <c r="K27" s="28">
        <f t="shared" si="10"/>
        <v>5.0241014576645791</v>
      </c>
      <c r="L27" s="10">
        <f t="shared" si="6"/>
        <v>5.4072469338551313E-3</v>
      </c>
      <c r="M27" s="10">
        <f t="shared" si="7"/>
        <v>5.4159823893217788E-4</v>
      </c>
      <c r="N27" s="10">
        <f t="shared" si="8"/>
        <v>5.6343687759879803E-3</v>
      </c>
    </row>
    <row r="28" spans="2:14" x14ac:dyDescent="0.2">
      <c r="B28" s="11">
        <f t="shared" si="0"/>
        <v>2011</v>
      </c>
      <c r="C28" s="4">
        <f t="shared" si="0"/>
        <v>4</v>
      </c>
      <c r="D28" s="10">
        <f t="shared" si="9"/>
        <v>5.8252427184466021E-2</v>
      </c>
      <c r="E28" s="10">
        <f t="shared" si="9"/>
        <v>-0.22368421052631579</v>
      </c>
      <c r="F28" s="9">
        <f t="shared" si="1"/>
        <v>6.5</v>
      </c>
      <c r="G28" s="28">
        <f t="shared" si="2"/>
        <v>0.85875706214689262</v>
      </c>
      <c r="H28" s="28">
        <f t="shared" si="3"/>
        <v>0.32236842105263158</v>
      </c>
      <c r="I28" s="28">
        <f t="shared" si="4"/>
        <v>0.19736842105263158</v>
      </c>
      <c r="J28" s="28">
        <f t="shared" si="5"/>
        <v>0.48026315789473684</v>
      </c>
      <c r="K28" s="28">
        <f t="shared" si="10"/>
        <v>-0.29650756490443414</v>
      </c>
      <c r="L28" s="10">
        <f t="shared" si="6"/>
        <v>1.1001701165981648E-2</v>
      </c>
      <c r="M28" s="10">
        <f t="shared" si="7"/>
        <v>3.3526628835384253E-3</v>
      </c>
      <c r="N28" s="10">
        <f t="shared" si="8"/>
        <v>8.9776861659195614E-3</v>
      </c>
    </row>
    <row r="29" spans="2:14" x14ac:dyDescent="0.2">
      <c r="B29" s="11">
        <f t="shared" si="0"/>
        <v>2012</v>
      </c>
      <c r="C29" s="4">
        <f t="shared" si="0"/>
        <v>4</v>
      </c>
      <c r="D29" s="10">
        <f t="shared" si="9"/>
        <v>0.13302752293577982</v>
      </c>
      <c r="E29" s="10">
        <f t="shared" si="9"/>
        <v>0.59322033898305082</v>
      </c>
      <c r="F29" s="9">
        <f t="shared" si="1"/>
        <v>7</v>
      </c>
      <c r="G29" s="28">
        <f t="shared" si="2"/>
        <v>0.50354609929078009</v>
      </c>
      <c r="H29" s="28">
        <f t="shared" si="3"/>
        <v>0.19718309859154928</v>
      </c>
      <c r="I29" s="28">
        <f t="shared" si="4"/>
        <v>0.14084507042253522</v>
      </c>
      <c r="J29" s="28">
        <f t="shared" si="5"/>
        <v>0.6619718309859155</v>
      </c>
      <c r="K29" s="28">
        <f t="shared" si="10"/>
        <v>0.50217923087429994</v>
      </c>
      <c r="L29" s="10">
        <f t="shared" si="6"/>
        <v>1.4482331060136392E-2</v>
      </c>
      <c r="M29" s="10">
        <f t="shared" si="7"/>
        <v>1.8185575532134739E-3</v>
      </c>
      <c r="N29" s="10">
        <f t="shared" si="8"/>
        <v>9.1506509609423428E-3</v>
      </c>
    </row>
    <row r="30" spans="2:14" x14ac:dyDescent="0.2">
      <c r="B30" s="11">
        <f t="shared" si="0"/>
        <v>2013</v>
      </c>
      <c r="C30" s="4">
        <f t="shared" si="0"/>
        <v>4</v>
      </c>
      <c r="D30" s="10">
        <f t="shared" si="9"/>
        <v>-8.5020242914979755E-2</v>
      </c>
      <c r="E30" s="10">
        <f t="shared" si="9"/>
        <v>4.6099290780141841E-2</v>
      </c>
      <c r="F30" s="9">
        <f t="shared" si="1"/>
        <v>4</v>
      </c>
      <c r="G30" s="28">
        <f t="shared" si="2"/>
        <v>0.64745762711864407</v>
      </c>
      <c r="H30" s="28">
        <f t="shared" si="3"/>
        <v>0.41884816753926701</v>
      </c>
      <c r="I30" s="28">
        <f t="shared" si="4"/>
        <v>0.26178010471204188</v>
      </c>
      <c r="J30" s="28">
        <f t="shared" si="5"/>
        <v>0.3193717277486911</v>
      </c>
      <c r="K30" s="28">
        <f t="shared" si="10"/>
        <v>0.26304608390163259</v>
      </c>
      <c r="L30" s="10">
        <f t="shared" si="6"/>
        <v>9.4831704810958324E-3</v>
      </c>
      <c r="M30" s="10">
        <f t="shared" si="7"/>
        <v>7.8535573342408552E-4</v>
      </c>
      <c r="N30" s="10">
        <f t="shared" si="8"/>
        <v>5.1768032094870976E-3</v>
      </c>
    </row>
    <row r="32" spans="2:14" x14ac:dyDescent="0.2">
      <c r="B32" s="37" t="s">
        <v>34</v>
      </c>
      <c r="C32" s="37"/>
      <c r="D32" s="37"/>
      <c r="E32" s="37"/>
      <c r="F32" s="37"/>
      <c r="G32" s="37"/>
      <c r="H32" s="37"/>
    </row>
    <row r="33" spans="2:6" x14ac:dyDescent="0.2">
      <c r="B33" s="37" t="s">
        <v>26</v>
      </c>
      <c r="C33" s="37"/>
      <c r="D33" s="37"/>
      <c r="E33" s="37"/>
      <c r="F33" s="37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6.710937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0" width="10" bestFit="1" customWidth="1"/>
    <col min="11" max="11" width="11.140625" bestFit="1" customWidth="1"/>
    <col min="12" max="12" width="8.5703125" bestFit="1" customWidth="1"/>
    <col min="13" max="13" width="10" bestFit="1" customWidth="1"/>
    <col min="14" max="14" width="8.5703125" bestFit="1" customWidth="1"/>
  </cols>
  <sheetData>
    <row r="1" spans="1:14" ht="23.25" x14ac:dyDescent="0.35">
      <c r="B1" s="35" t="s">
        <v>12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ht="18" x14ac:dyDescent="0.25">
      <c r="B2" s="36" t="str">
        <f>"Canada and USA: "&amp; B5 &amp; "-" &amp; B15</f>
        <v>Canada and USA: 2003-2013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4" spans="1:14" s="1" customFormat="1" ht="38.25" x14ac:dyDescent="0.2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91</v>
      </c>
      <c r="H4" s="2" t="s">
        <v>87</v>
      </c>
      <c r="I4" s="2" t="s">
        <v>88</v>
      </c>
      <c r="J4" s="2" t="s">
        <v>98</v>
      </c>
      <c r="K4" s="2" t="s">
        <v>89</v>
      </c>
      <c r="L4" s="2" t="s">
        <v>4</v>
      </c>
      <c r="M4" s="2" t="s">
        <v>90</v>
      </c>
      <c r="N4" s="2" t="s">
        <v>27</v>
      </c>
    </row>
    <row r="5" spans="1:14" x14ac:dyDescent="0.2">
      <c r="A5" t="s">
        <v>47</v>
      </c>
      <c r="B5" s="11">
        <v>2003</v>
      </c>
      <c r="C5" s="4">
        <v>83</v>
      </c>
      <c r="D5" s="4">
        <v>11048</v>
      </c>
      <c r="E5" s="4">
        <v>7175</v>
      </c>
      <c r="F5" s="4">
        <v>977</v>
      </c>
      <c r="G5" s="4">
        <v>5555</v>
      </c>
      <c r="H5" s="4">
        <v>1780</v>
      </c>
      <c r="I5" s="4">
        <v>1249</v>
      </c>
      <c r="J5" s="4">
        <v>2526</v>
      </c>
      <c r="K5" s="5">
        <v>2489702</v>
      </c>
      <c r="L5" s="5">
        <v>39910</v>
      </c>
      <c r="M5" s="5">
        <v>11053</v>
      </c>
      <c r="N5" s="5">
        <v>46186</v>
      </c>
    </row>
    <row r="6" spans="1:14" x14ac:dyDescent="0.2">
      <c r="A6" t="s">
        <v>47</v>
      </c>
      <c r="B6" s="11">
        <v>2004</v>
      </c>
      <c r="C6" s="4">
        <v>85</v>
      </c>
      <c r="D6" s="4">
        <v>11576</v>
      </c>
      <c r="E6" s="4">
        <v>7471</v>
      </c>
      <c r="F6" s="4">
        <v>1052</v>
      </c>
      <c r="G6" s="4">
        <v>5603</v>
      </c>
      <c r="H6" s="4">
        <v>1599</v>
      </c>
      <c r="I6" s="4">
        <v>1182</v>
      </c>
      <c r="J6" s="4">
        <v>2822</v>
      </c>
      <c r="K6" s="5">
        <v>2586432</v>
      </c>
      <c r="L6" s="5">
        <v>53306</v>
      </c>
      <c r="M6" s="5">
        <v>17351</v>
      </c>
      <c r="N6" s="5">
        <v>65574</v>
      </c>
    </row>
    <row r="7" spans="1:14" x14ac:dyDescent="0.2">
      <c r="A7" t="s">
        <v>47</v>
      </c>
      <c r="B7" s="11">
        <v>2005</v>
      </c>
      <c r="C7" s="4">
        <v>85</v>
      </c>
      <c r="D7" s="4">
        <v>11958</v>
      </c>
      <c r="E7" s="4">
        <v>7934</v>
      </c>
      <c r="F7" s="4">
        <v>1016</v>
      </c>
      <c r="G7" s="4">
        <v>5872</v>
      </c>
      <c r="H7" s="4">
        <v>1622</v>
      </c>
      <c r="I7" s="4">
        <v>1156</v>
      </c>
      <c r="J7" s="4">
        <v>3094</v>
      </c>
      <c r="K7" s="5">
        <v>2937138</v>
      </c>
      <c r="L7" s="5">
        <v>65091</v>
      </c>
      <c r="M7" s="5">
        <v>21868</v>
      </c>
      <c r="N7" s="5">
        <v>84639</v>
      </c>
    </row>
    <row r="8" spans="1:14" x14ac:dyDescent="0.2">
      <c r="A8" t="s">
        <v>47</v>
      </c>
      <c r="B8" s="11">
        <v>2006</v>
      </c>
      <c r="C8" s="4">
        <v>85</v>
      </c>
      <c r="D8" s="4">
        <v>12049</v>
      </c>
      <c r="E8" s="4">
        <v>7731</v>
      </c>
      <c r="F8" s="4">
        <v>886</v>
      </c>
      <c r="G8" s="4">
        <v>5895</v>
      </c>
      <c r="H8" s="4">
        <v>1645</v>
      </c>
      <c r="I8" s="4">
        <v>1306</v>
      </c>
      <c r="J8" s="4">
        <v>2944</v>
      </c>
      <c r="K8" s="5">
        <v>3025969</v>
      </c>
      <c r="L8" s="5">
        <v>68229</v>
      </c>
      <c r="M8" s="5">
        <v>29797</v>
      </c>
      <c r="N8" s="5">
        <v>101397</v>
      </c>
    </row>
    <row r="9" spans="1:14" x14ac:dyDescent="0.2">
      <c r="A9" t="s">
        <v>47</v>
      </c>
      <c r="B9" s="11">
        <v>2007</v>
      </c>
      <c r="C9" s="4">
        <v>83</v>
      </c>
      <c r="D9" s="4">
        <v>12292</v>
      </c>
      <c r="E9" s="4">
        <v>8029</v>
      </c>
      <c r="F9" s="4">
        <v>898</v>
      </c>
      <c r="G9" s="4">
        <v>6089</v>
      </c>
      <c r="H9" s="4">
        <v>1734</v>
      </c>
      <c r="I9" s="4">
        <v>1336</v>
      </c>
      <c r="J9" s="4">
        <v>3019</v>
      </c>
      <c r="K9" s="5">
        <v>4150068</v>
      </c>
      <c r="L9" s="5">
        <v>71706</v>
      </c>
      <c r="M9" s="5">
        <v>27925</v>
      </c>
      <c r="N9" s="5">
        <v>92314</v>
      </c>
    </row>
    <row r="10" spans="1:14" x14ac:dyDescent="0.2">
      <c r="A10" t="s">
        <v>47</v>
      </c>
      <c r="B10" s="11">
        <v>2008</v>
      </c>
      <c r="C10" s="4">
        <v>88</v>
      </c>
      <c r="D10" s="4">
        <v>13127</v>
      </c>
      <c r="E10" s="4">
        <v>8840</v>
      </c>
      <c r="F10" s="4">
        <v>1200</v>
      </c>
      <c r="G10" s="4">
        <v>6217</v>
      </c>
      <c r="H10" s="4">
        <v>1667</v>
      </c>
      <c r="I10" s="4">
        <v>1301</v>
      </c>
      <c r="J10" s="4">
        <v>3249</v>
      </c>
      <c r="K10" s="5">
        <v>3541031</v>
      </c>
      <c r="L10" s="5">
        <v>69488</v>
      </c>
      <c r="M10" s="5">
        <v>31519</v>
      </c>
      <c r="N10" s="5">
        <v>88840</v>
      </c>
    </row>
    <row r="11" spans="1:14" x14ac:dyDescent="0.2">
      <c r="A11" t="s">
        <v>47</v>
      </c>
      <c r="B11" s="11">
        <v>2009</v>
      </c>
      <c r="C11" s="4">
        <v>89</v>
      </c>
      <c r="D11" s="4">
        <v>13501</v>
      </c>
      <c r="E11" s="4">
        <v>9248</v>
      </c>
      <c r="F11" s="4">
        <v>1293</v>
      </c>
      <c r="G11" s="4">
        <v>6558</v>
      </c>
      <c r="H11" s="4">
        <v>1798</v>
      </c>
      <c r="I11" s="4">
        <v>1274</v>
      </c>
      <c r="J11" s="4">
        <v>3486</v>
      </c>
      <c r="K11" s="5">
        <v>3555495</v>
      </c>
      <c r="L11" s="5">
        <v>86860</v>
      </c>
      <c r="M11" s="5">
        <v>28869</v>
      </c>
      <c r="N11" s="5">
        <v>58387</v>
      </c>
    </row>
    <row r="12" spans="1:14" x14ac:dyDescent="0.2">
      <c r="A12" t="s">
        <v>47</v>
      </c>
      <c r="B12" s="11">
        <v>2010</v>
      </c>
      <c r="C12" s="4">
        <v>88</v>
      </c>
      <c r="D12" s="4">
        <v>13521</v>
      </c>
      <c r="E12" s="4">
        <v>9677</v>
      </c>
      <c r="F12" s="4">
        <v>1015</v>
      </c>
      <c r="G12" s="4">
        <v>7651</v>
      </c>
      <c r="H12" s="4">
        <v>1691</v>
      </c>
      <c r="I12" s="4">
        <v>1609</v>
      </c>
      <c r="J12" s="4">
        <v>4351</v>
      </c>
      <c r="K12" s="5">
        <v>3820153</v>
      </c>
      <c r="L12" s="5">
        <v>74861</v>
      </c>
      <c r="M12" s="5">
        <v>27026</v>
      </c>
      <c r="N12" s="5">
        <v>69933</v>
      </c>
    </row>
    <row r="13" spans="1:14" x14ac:dyDescent="0.2">
      <c r="A13" t="s">
        <v>47</v>
      </c>
      <c r="B13" s="11">
        <v>2011</v>
      </c>
      <c r="C13" s="4">
        <v>90</v>
      </c>
      <c r="D13" s="4">
        <v>13588</v>
      </c>
      <c r="E13" s="4">
        <v>9077</v>
      </c>
      <c r="F13" s="4">
        <v>864</v>
      </c>
      <c r="G13" s="4">
        <v>7813</v>
      </c>
      <c r="H13" s="4">
        <v>1635</v>
      </c>
      <c r="I13" s="4">
        <v>1616</v>
      </c>
      <c r="J13" s="4">
        <v>4562</v>
      </c>
      <c r="K13" s="5">
        <v>3745517</v>
      </c>
      <c r="L13" s="5">
        <v>80117</v>
      </c>
      <c r="M13" s="5">
        <v>37294</v>
      </c>
      <c r="N13" s="5">
        <v>103995</v>
      </c>
    </row>
    <row r="14" spans="1:14" x14ac:dyDescent="0.2">
      <c r="A14" t="s">
        <v>47</v>
      </c>
      <c r="B14" s="11">
        <v>2012</v>
      </c>
      <c r="C14" s="4">
        <v>86</v>
      </c>
      <c r="D14" s="4">
        <v>13724</v>
      </c>
      <c r="E14" s="4">
        <v>8721</v>
      </c>
      <c r="F14" s="4">
        <v>880</v>
      </c>
      <c r="G14" s="4">
        <v>8457</v>
      </c>
      <c r="H14" s="4">
        <v>1730</v>
      </c>
      <c r="I14" s="4">
        <v>1687</v>
      </c>
      <c r="J14" s="4">
        <v>5040</v>
      </c>
      <c r="K14" s="5">
        <v>4102845</v>
      </c>
      <c r="L14" s="5">
        <v>76842</v>
      </c>
      <c r="M14" s="5">
        <v>34774</v>
      </c>
      <c r="N14" s="5">
        <v>88097</v>
      </c>
    </row>
    <row r="15" spans="1:14" x14ac:dyDescent="0.2">
      <c r="A15" t="s">
        <v>47</v>
      </c>
      <c r="B15" s="11">
        <v>2013</v>
      </c>
      <c r="C15" s="4">
        <v>86</v>
      </c>
      <c r="D15" s="4">
        <v>13646</v>
      </c>
      <c r="E15" s="4">
        <v>8623</v>
      </c>
      <c r="F15" s="4">
        <v>812</v>
      </c>
      <c r="G15" s="4">
        <v>7715</v>
      </c>
      <c r="H15" s="4">
        <v>1720</v>
      </c>
      <c r="I15" s="4">
        <v>1437</v>
      </c>
      <c r="J15" s="4">
        <v>4558</v>
      </c>
      <c r="K15" s="5">
        <v>3779092</v>
      </c>
      <c r="L15" s="5">
        <v>72508</v>
      </c>
      <c r="M15" s="5">
        <v>31681</v>
      </c>
      <c r="N15" s="5">
        <v>92618</v>
      </c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">
      <c r="B17" s="6" t="s">
        <v>7</v>
      </c>
      <c r="F17" s="7">
        <f>SUM(F5:F15)</f>
        <v>10893</v>
      </c>
      <c r="K17" s="8">
        <f>SUM(K5:K15)</f>
        <v>37733442</v>
      </c>
      <c r="L17" s="8">
        <f>SUM(L5:L15)</f>
        <v>758918</v>
      </c>
      <c r="M17" s="8">
        <f>SUM(M5:M15)</f>
        <v>299157</v>
      </c>
      <c r="N17" s="8">
        <f>SUM(N5:N15)</f>
        <v>891980</v>
      </c>
    </row>
    <row r="19" spans="2:14" ht="63.75" x14ac:dyDescent="0.2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92</v>
      </c>
      <c r="H19" s="2" t="s">
        <v>93</v>
      </c>
      <c r="I19" s="2" t="s">
        <v>94</v>
      </c>
      <c r="J19" s="2" t="s">
        <v>95</v>
      </c>
      <c r="K19" s="2" t="s">
        <v>96</v>
      </c>
      <c r="L19" s="2" t="s">
        <v>11</v>
      </c>
      <c r="M19" s="2" t="s">
        <v>97</v>
      </c>
      <c r="N19" s="2" t="s">
        <v>28</v>
      </c>
    </row>
    <row r="20" spans="2:14" x14ac:dyDescent="0.2">
      <c r="B20" s="11">
        <f t="shared" ref="B20:C30" si="0">B5</f>
        <v>2003</v>
      </c>
      <c r="C20" s="4">
        <f t="shared" si="0"/>
        <v>83</v>
      </c>
      <c r="D20" s="4"/>
      <c r="E20" s="4"/>
      <c r="F20" s="9">
        <f t="shared" ref="F20:F30" si="1">IF(C5=0,"",IF(C5="","",(F5/C5)))</f>
        <v>11.771084337349398</v>
      </c>
      <c r="G20" s="28">
        <f t="shared" ref="G20:G30" si="2">IF(E5=0,"",IF(E5="","",(G5/E5)))</f>
        <v>0.77421602787456445</v>
      </c>
      <c r="H20" s="28">
        <f t="shared" ref="H20:H30" si="3">IF(G5=0,"",IF(G5="","",(H5/G5)))</f>
        <v>0.32043204320432045</v>
      </c>
      <c r="I20" s="28">
        <f t="shared" ref="I20:I30" si="4">IF(G5=0,"",IF(G5="","",(I5/G5)))</f>
        <v>0.22484248424842485</v>
      </c>
      <c r="J20" s="28">
        <f t="shared" ref="J20:J30" si="5">IF(G5=0,"",IF(G5="","",(J5/G5)))</f>
        <v>0.45472547254725471</v>
      </c>
      <c r="K20" s="5"/>
      <c r="L20" s="10">
        <f t="shared" ref="L20:L30" si="6">IF(K5=0,"",IF(K5="","",(L5/K5)))</f>
        <v>1.6030030903296862E-2</v>
      </c>
      <c r="M20" s="10">
        <f t="shared" ref="M20:M30" si="7">IF(K5=0,"",IF(K5="","",(M5/K5)))</f>
        <v>4.4394871354081732E-3</v>
      </c>
      <c r="N20" s="10">
        <f t="shared" ref="N20:N30" si="8">IF(K5=0,"",IF(K5="","",(N5/K5)))</f>
        <v>1.855081451515081E-2</v>
      </c>
    </row>
    <row r="21" spans="2:14" x14ac:dyDescent="0.2">
      <c r="B21" s="11">
        <f t="shared" si="0"/>
        <v>2004</v>
      </c>
      <c r="C21" s="4">
        <f t="shared" si="0"/>
        <v>85</v>
      </c>
      <c r="D21" s="10">
        <f t="shared" ref="D21:E30" si="9">IF(D5=0,"",IF(D5="","",((D6-D5)/D5)))</f>
        <v>4.7791455467052858E-2</v>
      </c>
      <c r="E21" s="10">
        <f t="shared" si="9"/>
        <v>4.1254355400696864E-2</v>
      </c>
      <c r="F21" s="9">
        <f t="shared" si="1"/>
        <v>12.376470588235295</v>
      </c>
      <c r="G21" s="28">
        <f t="shared" si="2"/>
        <v>0.74996653727747287</v>
      </c>
      <c r="H21" s="28">
        <f t="shared" si="3"/>
        <v>0.28538283062645009</v>
      </c>
      <c r="I21" s="28">
        <f t="shared" si="4"/>
        <v>0.21095841513474925</v>
      </c>
      <c r="J21" s="28">
        <f t="shared" si="5"/>
        <v>0.50365875423880069</v>
      </c>
      <c r="K21" s="28">
        <f t="shared" ref="K21:K30" si="10">IF(K5=0,"",IF(K5="","",(K6-K5)/K5))</f>
        <v>3.8852039320368459E-2</v>
      </c>
      <c r="L21" s="10">
        <f t="shared" si="6"/>
        <v>2.0609859451166702E-2</v>
      </c>
      <c r="M21" s="10">
        <f t="shared" si="7"/>
        <v>6.708469428154307E-3</v>
      </c>
      <c r="N21" s="10">
        <f t="shared" si="8"/>
        <v>2.535307326850271E-2</v>
      </c>
    </row>
    <row r="22" spans="2:14" x14ac:dyDescent="0.2">
      <c r="B22" s="11">
        <f t="shared" si="0"/>
        <v>2005</v>
      </c>
      <c r="C22" s="4">
        <f t="shared" si="0"/>
        <v>85</v>
      </c>
      <c r="D22" s="10">
        <f t="shared" si="9"/>
        <v>3.2999308914996542E-2</v>
      </c>
      <c r="E22" s="10">
        <f t="shared" si="9"/>
        <v>6.1972962120198101E-2</v>
      </c>
      <c r="F22" s="9">
        <f t="shared" si="1"/>
        <v>11.952941176470588</v>
      </c>
      <c r="G22" s="28">
        <f t="shared" si="2"/>
        <v>0.74010587345601209</v>
      </c>
      <c r="H22" s="28">
        <f t="shared" si="3"/>
        <v>0.27622615803814715</v>
      </c>
      <c r="I22" s="28">
        <f t="shared" si="4"/>
        <v>0.19686648501362397</v>
      </c>
      <c r="J22" s="28">
        <f t="shared" si="5"/>
        <v>0.52690735694822888</v>
      </c>
      <c r="K22" s="28">
        <f t="shared" si="10"/>
        <v>0.13559451785316606</v>
      </c>
      <c r="L22" s="10">
        <f t="shared" si="6"/>
        <v>2.216136933300376E-2</v>
      </c>
      <c r="M22" s="10">
        <f t="shared" si="7"/>
        <v>7.4453430516373421E-3</v>
      </c>
      <c r="N22" s="10">
        <f t="shared" si="8"/>
        <v>2.8816827809929259E-2</v>
      </c>
    </row>
    <row r="23" spans="2:14" x14ac:dyDescent="0.2">
      <c r="B23" s="11">
        <f t="shared" si="0"/>
        <v>2006</v>
      </c>
      <c r="C23" s="4">
        <f t="shared" si="0"/>
        <v>85</v>
      </c>
      <c r="D23" s="10">
        <f t="shared" si="9"/>
        <v>7.6099682221107212E-3</v>
      </c>
      <c r="E23" s="10">
        <f t="shared" si="9"/>
        <v>-2.5586085202924123E-2</v>
      </c>
      <c r="F23" s="9">
        <f t="shared" si="1"/>
        <v>10.423529411764706</v>
      </c>
      <c r="G23" s="28">
        <f t="shared" si="2"/>
        <v>0.76251455180442373</v>
      </c>
      <c r="H23" s="28">
        <f t="shared" si="3"/>
        <v>0.27905004240882103</v>
      </c>
      <c r="I23" s="28">
        <f t="shared" si="4"/>
        <v>0.22154368108566583</v>
      </c>
      <c r="J23" s="28">
        <f t="shared" si="5"/>
        <v>0.49940627650551317</v>
      </c>
      <c r="K23" s="28">
        <f t="shared" si="10"/>
        <v>3.0244067524236178E-2</v>
      </c>
      <c r="L23" s="10">
        <f t="shared" si="6"/>
        <v>2.2547818566548434E-2</v>
      </c>
      <c r="M23" s="10">
        <f t="shared" si="7"/>
        <v>9.8470936086919592E-3</v>
      </c>
      <c r="N23" s="10">
        <f t="shared" si="8"/>
        <v>3.350893548479842E-2</v>
      </c>
    </row>
    <row r="24" spans="2:14" x14ac:dyDescent="0.2">
      <c r="B24" s="11">
        <f t="shared" si="0"/>
        <v>2007</v>
      </c>
      <c r="C24" s="4">
        <f t="shared" si="0"/>
        <v>83</v>
      </c>
      <c r="D24" s="10">
        <f t="shared" si="9"/>
        <v>2.0167648767532576E-2</v>
      </c>
      <c r="E24" s="10">
        <f t="shared" si="9"/>
        <v>3.8546113051351701E-2</v>
      </c>
      <c r="F24" s="9">
        <f t="shared" si="1"/>
        <v>10.819277108433734</v>
      </c>
      <c r="G24" s="28">
        <f t="shared" si="2"/>
        <v>0.75837588740814543</v>
      </c>
      <c r="H24" s="28">
        <f t="shared" si="3"/>
        <v>0.28477582525866318</v>
      </c>
      <c r="I24" s="28">
        <f t="shared" si="4"/>
        <v>0.21941205452455248</v>
      </c>
      <c r="J24" s="28">
        <f t="shared" si="5"/>
        <v>0.49581212021678439</v>
      </c>
      <c r="K24" s="28">
        <f t="shared" si="10"/>
        <v>0.37148397752918155</v>
      </c>
      <c r="L24" s="10">
        <f t="shared" si="6"/>
        <v>1.7278271103027709E-2</v>
      </c>
      <c r="M24" s="10">
        <f t="shared" si="7"/>
        <v>6.7288054075258525E-3</v>
      </c>
      <c r="N24" s="10">
        <f t="shared" si="8"/>
        <v>2.2243972869842133E-2</v>
      </c>
    </row>
    <row r="25" spans="2:14" x14ac:dyDescent="0.2">
      <c r="B25" s="11">
        <f t="shared" si="0"/>
        <v>2008</v>
      </c>
      <c r="C25" s="4">
        <f t="shared" si="0"/>
        <v>88</v>
      </c>
      <c r="D25" s="10">
        <f t="shared" si="9"/>
        <v>6.7930361210543438E-2</v>
      </c>
      <c r="E25" s="10">
        <f t="shared" si="9"/>
        <v>0.10100884294432681</v>
      </c>
      <c r="F25" s="9">
        <f t="shared" si="1"/>
        <v>13.636363636363637</v>
      </c>
      <c r="G25" s="28">
        <f t="shared" si="2"/>
        <v>0.70328054298642539</v>
      </c>
      <c r="H25" s="28">
        <f t="shared" si="3"/>
        <v>0.26813575679588225</v>
      </c>
      <c r="I25" s="28">
        <f t="shared" si="4"/>
        <v>0.20926491877111147</v>
      </c>
      <c r="J25" s="28">
        <f t="shared" si="5"/>
        <v>0.52259932443300627</v>
      </c>
      <c r="K25" s="28">
        <f t="shared" si="10"/>
        <v>-0.1467534989788119</v>
      </c>
      <c r="L25" s="10">
        <f t="shared" si="6"/>
        <v>1.9623663277728999E-2</v>
      </c>
      <c r="M25" s="10">
        <f t="shared" si="7"/>
        <v>8.9010799397124737E-3</v>
      </c>
      <c r="N25" s="10">
        <f t="shared" si="8"/>
        <v>2.5088738279896449E-2</v>
      </c>
    </row>
    <row r="26" spans="2:14" x14ac:dyDescent="0.2">
      <c r="B26" s="11">
        <f t="shared" si="0"/>
        <v>2009</v>
      </c>
      <c r="C26" s="4">
        <f t="shared" si="0"/>
        <v>89</v>
      </c>
      <c r="D26" s="10">
        <f t="shared" si="9"/>
        <v>2.8490896625276148E-2</v>
      </c>
      <c r="E26" s="10">
        <f t="shared" si="9"/>
        <v>4.6153846153846156E-2</v>
      </c>
      <c r="F26" s="9">
        <f t="shared" si="1"/>
        <v>14.52808988764045</v>
      </c>
      <c r="G26" s="28">
        <f t="shared" si="2"/>
        <v>0.70912629757785473</v>
      </c>
      <c r="H26" s="28">
        <f t="shared" si="3"/>
        <v>0.27416895394937479</v>
      </c>
      <c r="I26" s="28">
        <f t="shared" si="4"/>
        <v>0.19426654467825558</v>
      </c>
      <c r="J26" s="28">
        <f t="shared" si="5"/>
        <v>0.53156450137236966</v>
      </c>
      <c r="K26" s="28">
        <f t="shared" si="10"/>
        <v>4.0846860702433837E-3</v>
      </c>
      <c r="L26" s="10">
        <f t="shared" si="6"/>
        <v>2.4429791069879157E-2</v>
      </c>
      <c r="M26" s="10">
        <f t="shared" si="7"/>
        <v>8.1195445359928779E-3</v>
      </c>
      <c r="N26" s="10">
        <f t="shared" si="8"/>
        <v>1.6421623430774055E-2</v>
      </c>
    </row>
    <row r="27" spans="2:14" x14ac:dyDescent="0.2">
      <c r="B27" s="11">
        <f t="shared" si="0"/>
        <v>2010</v>
      </c>
      <c r="C27" s="4">
        <f t="shared" si="0"/>
        <v>88</v>
      </c>
      <c r="D27" s="10">
        <f t="shared" si="9"/>
        <v>1.4813717502407228E-3</v>
      </c>
      <c r="E27" s="10">
        <f t="shared" si="9"/>
        <v>4.6388408304498273E-2</v>
      </c>
      <c r="F27" s="9">
        <f t="shared" si="1"/>
        <v>11.534090909090908</v>
      </c>
      <c r="G27" s="28">
        <f t="shared" si="2"/>
        <v>0.79063759429575287</v>
      </c>
      <c r="H27" s="28">
        <f t="shared" si="3"/>
        <v>0.22101686054110573</v>
      </c>
      <c r="I27" s="28">
        <f t="shared" si="4"/>
        <v>0.21029930728009411</v>
      </c>
      <c r="J27" s="28">
        <f t="shared" si="5"/>
        <v>0.56868383217880014</v>
      </c>
      <c r="K27" s="28">
        <f t="shared" si="10"/>
        <v>7.443633024374946E-2</v>
      </c>
      <c r="L27" s="10">
        <f t="shared" si="6"/>
        <v>1.9596335539440436E-2</v>
      </c>
      <c r="M27" s="10">
        <f t="shared" si="7"/>
        <v>7.0745857561202389E-3</v>
      </c>
      <c r="N27" s="10">
        <f t="shared" si="8"/>
        <v>1.8306334850986334E-2</v>
      </c>
    </row>
    <row r="28" spans="2:14" x14ac:dyDescent="0.2">
      <c r="B28" s="11">
        <f t="shared" si="0"/>
        <v>2011</v>
      </c>
      <c r="C28" s="4">
        <f t="shared" si="0"/>
        <v>90</v>
      </c>
      <c r="D28" s="10">
        <f t="shared" si="9"/>
        <v>4.9552547888469791E-3</v>
      </c>
      <c r="E28" s="10">
        <f t="shared" si="9"/>
        <v>-6.2002686783093931E-2</v>
      </c>
      <c r="F28" s="9">
        <f t="shared" si="1"/>
        <v>9.6</v>
      </c>
      <c r="G28" s="28">
        <f t="shared" si="2"/>
        <v>0.8607469428225184</v>
      </c>
      <c r="H28" s="28">
        <f t="shared" si="3"/>
        <v>0.20926660693715601</v>
      </c>
      <c r="I28" s="28">
        <f t="shared" si="4"/>
        <v>0.20683476257519517</v>
      </c>
      <c r="J28" s="28">
        <f t="shared" si="5"/>
        <v>0.58389863048764878</v>
      </c>
      <c r="K28" s="28">
        <f t="shared" si="10"/>
        <v>-1.9537437374890481E-2</v>
      </c>
      <c r="L28" s="10">
        <f t="shared" si="6"/>
        <v>2.1390104490247943E-2</v>
      </c>
      <c r="M28" s="10">
        <f t="shared" si="7"/>
        <v>9.9569698922738845E-3</v>
      </c>
      <c r="N28" s="10">
        <f t="shared" si="8"/>
        <v>2.7765192361962315E-2</v>
      </c>
    </row>
    <row r="29" spans="2:14" x14ac:dyDescent="0.2">
      <c r="B29" s="11">
        <f t="shared" si="0"/>
        <v>2012</v>
      </c>
      <c r="C29" s="4">
        <f t="shared" si="0"/>
        <v>86</v>
      </c>
      <c r="D29" s="10">
        <f t="shared" si="9"/>
        <v>1.0008831321754489E-2</v>
      </c>
      <c r="E29" s="10">
        <f t="shared" si="9"/>
        <v>-3.9220006610113475E-2</v>
      </c>
      <c r="F29" s="9">
        <f t="shared" si="1"/>
        <v>10.232558139534884</v>
      </c>
      <c r="G29" s="28">
        <f t="shared" si="2"/>
        <v>0.96972824217406262</v>
      </c>
      <c r="H29" s="28">
        <f t="shared" si="3"/>
        <v>0.20456426628828189</v>
      </c>
      <c r="I29" s="28">
        <f t="shared" si="4"/>
        <v>0.19947972094123212</v>
      </c>
      <c r="J29" s="28">
        <f t="shared" si="5"/>
        <v>0.59595601277048604</v>
      </c>
      <c r="K29" s="28">
        <f t="shared" si="10"/>
        <v>9.5401515998992936E-2</v>
      </c>
      <c r="L29" s="10">
        <f t="shared" si="6"/>
        <v>1.8728955151851946E-2</v>
      </c>
      <c r="M29" s="10">
        <f t="shared" si="7"/>
        <v>8.4755821874821016E-3</v>
      </c>
      <c r="N29" s="10">
        <f t="shared" si="8"/>
        <v>2.1472173577115391E-2</v>
      </c>
    </row>
    <row r="30" spans="2:14" x14ac:dyDescent="0.2">
      <c r="B30" s="11">
        <f t="shared" si="0"/>
        <v>2013</v>
      </c>
      <c r="C30" s="4">
        <f t="shared" si="0"/>
        <v>86</v>
      </c>
      <c r="D30" s="10">
        <f t="shared" si="9"/>
        <v>-5.6834742057709125E-3</v>
      </c>
      <c r="E30" s="10">
        <f t="shared" si="9"/>
        <v>-1.123724343538585E-2</v>
      </c>
      <c r="F30" s="9">
        <f t="shared" si="1"/>
        <v>9.4418604651162799</v>
      </c>
      <c r="G30" s="28">
        <f t="shared" si="2"/>
        <v>0.89470022034094865</v>
      </c>
      <c r="H30" s="28">
        <f t="shared" si="3"/>
        <v>0.22294232015554116</v>
      </c>
      <c r="I30" s="28">
        <f t="shared" si="4"/>
        <v>0.18626053143227478</v>
      </c>
      <c r="J30" s="28">
        <f t="shared" si="5"/>
        <v>0.590797148412184</v>
      </c>
      <c r="K30" s="28">
        <f t="shared" si="10"/>
        <v>-7.8909390922640266E-2</v>
      </c>
      <c r="L30" s="10">
        <f t="shared" si="6"/>
        <v>1.91866194313343E-2</v>
      </c>
      <c r="M30" s="10">
        <f t="shared" si="7"/>
        <v>8.3832306808090413E-3</v>
      </c>
      <c r="N30" s="10">
        <f t="shared" si="8"/>
        <v>2.4508003509837811E-2</v>
      </c>
    </row>
    <row r="32" spans="2:14" x14ac:dyDescent="0.2">
      <c r="B32" s="37" t="s">
        <v>34</v>
      </c>
      <c r="C32" s="37"/>
      <c r="D32" s="37"/>
      <c r="E32" s="37"/>
      <c r="F32" s="37"/>
      <c r="G32" s="37"/>
      <c r="H32" s="37"/>
    </row>
    <row r="33" spans="2:6" x14ac:dyDescent="0.2">
      <c r="B33" s="37" t="s">
        <v>26</v>
      </c>
      <c r="C33" s="37"/>
      <c r="D33" s="37"/>
      <c r="E33" s="37"/>
      <c r="F33" s="37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8.4257812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0" width="10" bestFit="1" customWidth="1"/>
    <col min="11" max="11" width="10.140625" bestFit="1" customWidth="1"/>
    <col min="12" max="12" width="7.5703125" bestFit="1" customWidth="1"/>
    <col min="13" max="13" width="10" bestFit="1" customWidth="1"/>
    <col min="14" max="14" width="8.5703125" bestFit="1" customWidth="1"/>
  </cols>
  <sheetData>
    <row r="1" spans="1:14" ht="23.25" x14ac:dyDescent="0.35">
      <c r="B1" s="35" t="s">
        <v>75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ht="18" x14ac:dyDescent="0.25">
      <c r="B2" s="36" t="str">
        <f>"Canada and USA: "&amp; B5 &amp; "-" &amp; B15</f>
        <v>Canada and USA: 2003-2013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4" spans="1:14" s="1" customFormat="1" ht="38.25" x14ac:dyDescent="0.2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91</v>
      </c>
      <c r="H4" s="2" t="s">
        <v>87</v>
      </c>
      <c r="I4" s="2" t="s">
        <v>88</v>
      </c>
      <c r="J4" s="2" t="s">
        <v>98</v>
      </c>
      <c r="K4" s="2" t="s">
        <v>89</v>
      </c>
      <c r="L4" s="2" t="s">
        <v>4</v>
      </c>
      <c r="M4" s="2" t="s">
        <v>90</v>
      </c>
      <c r="N4" s="2" t="s">
        <v>27</v>
      </c>
    </row>
    <row r="5" spans="1:14" x14ac:dyDescent="0.2">
      <c r="A5" t="s">
        <v>48</v>
      </c>
      <c r="B5" s="11">
        <v>2003</v>
      </c>
      <c r="C5" s="4">
        <v>1</v>
      </c>
      <c r="D5" s="4">
        <v>64</v>
      </c>
      <c r="E5" s="4">
        <v>85</v>
      </c>
      <c r="F5" s="4">
        <v>18</v>
      </c>
      <c r="G5" s="4">
        <v>55</v>
      </c>
      <c r="H5" s="4">
        <v>30</v>
      </c>
      <c r="I5" s="4">
        <v>4</v>
      </c>
      <c r="J5" s="4">
        <v>21</v>
      </c>
      <c r="K5" s="5">
        <v>77975</v>
      </c>
      <c r="L5" s="5">
        <v>6378</v>
      </c>
      <c r="M5" s="5">
        <v>1527</v>
      </c>
      <c r="N5" s="5">
        <v>3978</v>
      </c>
    </row>
    <row r="6" spans="1:14" x14ac:dyDescent="0.2">
      <c r="A6" t="s">
        <v>48</v>
      </c>
      <c r="B6" s="11">
        <v>2004</v>
      </c>
      <c r="C6" s="4">
        <v>1</v>
      </c>
      <c r="D6" s="4">
        <v>80</v>
      </c>
      <c r="E6" s="4">
        <v>106</v>
      </c>
      <c r="F6" s="4">
        <v>12</v>
      </c>
      <c r="G6" s="4">
        <v>71</v>
      </c>
      <c r="H6" s="4">
        <v>33</v>
      </c>
      <c r="I6" s="4">
        <v>4</v>
      </c>
      <c r="J6" s="4">
        <v>34</v>
      </c>
      <c r="K6" s="5">
        <v>91795</v>
      </c>
      <c r="L6" s="5">
        <v>7328</v>
      </c>
      <c r="M6" s="5">
        <v>2098</v>
      </c>
      <c r="N6" s="5">
        <v>4099</v>
      </c>
    </row>
    <row r="7" spans="1:14" x14ac:dyDescent="0.2">
      <c r="A7" t="s">
        <v>48</v>
      </c>
      <c r="B7" s="11">
        <v>2005</v>
      </c>
      <c r="C7" s="4">
        <v>2</v>
      </c>
      <c r="D7" s="4">
        <v>101</v>
      </c>
      <c r="E7" s="4">
        <v>127</v>
      </c>
      <c r="F7" s="4">
        <v>16</v>
      </c>
      <c r="G7" s="4">
        <v>96</v>
      </c>
      <c r="H7" s="4">
        <v>45</v>
      </c>
      <c r="I7" s="4">
        <v>6</v>
      </c>
      <c r="J7" s="4">
        <v>45</v>
      </c>
      <c r="K7" s="5">
        <v>118568</v>
      </c>
      <c r="L7" s="5">
        <v>6743</v>
      </c>
      <c r="M7" s="5">
        <v>2764</v>
      </c>
      <c r="N7" s="5">
        <v>5710</v>
      </c>
    </row>
    <row r="8" spans="1:14" x14ac:dyDescent="0.2">
      <c r="A8" t="s">
        <v>48</v>
      </c>
      <c r="B8" s="11">
        <v>2006</v>
      </c>
      <c r="C8" s="4">
        <v>2</v>
      </c>
      <c r="D8" s="4">
        <v>159</v>
      </c>
      <c r="E8" s="4">
        <v>163</v>
      </c>
      <c r="F8" s="4">
        <v>44</v>
      </c>
      <c r="G8" s="4">
        <v>147</v>
      </c>
      <c r="H8" s="4">
        <v>51</v>
      </c>
      <c r="I8" s="4">
        <v>20</v>
      </c>
      <c r="J8" s="4">
        <v>76</v>
      </c>
      <c r="K8" s="5">
        <v>155730</v>
      </c>
      <c r="L8" s="5">
        <v>11804</v>
      </c>
      <c r="M8" s="5">
        <v>3682</v>
      </c>
      <c r="N8" s="5">
        <v>10728</v>
      </c>
    </row>
    <row r="9" spans="1:14" x14ac:dyDescent="0.2">
      <c r="A9" t="s">
        <v>48</v>
      </c>
      <c r="B9" s="11">
        <v>2007</v>
      </c>
      <c r="C9" s="4">
        <v>2</v>
      </c>
      <c r="D9" s="4">
        <v>179</v>
      </c>
      <c r="E9" s="4">
        <v>196</v>
      </c>
      <c r="F9" s="4">
        <v>8</v>
      </c>
      <c r="G9" s="4">
        <v>166</v>
      </c>
      <c r="H9" s="4">
        <v>60</v>
      </c>
      <c r="I9" s="4">
        <v>14</v>
      </c>
      <c r="J9" s="4">
        <v>92</v>
      </c>
      <c r="K9" s="5">
        <v>165670</v>
      </c>
      <c r="L9" s="5">
        <v>11974</v>
      </c>
      <c r="M9" s="5">
        <v>3794</v>
      </c>
      <c r="N9" s="5">
        <v>14156</v>
      </c>
    </row>
    <row r="10" spans="1:14" x14ac:dyDescent="0.2">
      <c r="A10" t="s">
        <v>48</v>
      </c>
      <c r="B10" s="11">
        <v>2008</v>
      </c>
      <c r="C10" s="4">
        <v>2</v>
      </c>
      <c r="D10" s="4">
        <v>185</v>
      </c>
      <c r="E10" s="4">
        <v>182</v>
      </c>
      <c r="F10" s="4">
        <v>16</v>
      </c>
      <c r="G10" s="4">
        <v>191</v>
      </c>
      <c r="H10" s="4">
        <v>51</v>
      </c>
      <c r="I10" s="4">
        <v>11</v>
      </c>
      <c r="J10" s="4">
        <v>129</v>
      </c>
      <c r="K10" s="5">
        <v>159775</v>
      </c>
      <c r="L10" s="5">
        <v>9022</v>
      </c>
      <c r="M10" s="5">
        <v>4224</v>
      </c>
      <c r="N10" s="5">
        <v>21005</v>
      </c>
    </row>
    <row r="11" spans="1:14" x14ac:dyDescent="0.2">
      <c r="A11" t="s">
        <v>48</v>
      </c>
      <c r="B11" s="11">
        <v>2009</v>
      </c>
      <c r="C11" s="4">
        <v>2</v>
      </c>
      <c r="D11" s="4">
        <v>197</v>
      </c>
      <c r="E11" s="4">
        <v>167</v>
      </c>
      <c r="F11" s="4">
        <v>13</v>
      </c>
      <c r="G11" s="4">
        <v>195</v>
      </c>
      <c r="H11" s="4">
        <v>52</v>
      </c>
      <c r="I11" s="4">
        <v>16</v>
      </c>
      <c r="J11" s="4">
        <v>127</v>
      </c>
      <c r="K11" s="5">
        <v>157233</v>
      </c>
      <c r="L11" s="5">
        <v>8526</v>
      </c>
      <c r="M11" s="5">
        <v>4059</v>
      </c>
      <c r="N11" s="5">
        <v>9555</v>
      </c>
    </row>
    <row r="12" spans="1:14" x14ac:dyDescent="0.2">
      <c r="A12" t="s">
        <v>48</v>
      </c>
      <c r="B12" s="11">
        <v>2010</v>
      </c>
      <c r="C12" s="4">
        <v>2</v>
      </c>
      <c r="D12" s="4">
        <v>217</v>
      </c>
      <c r="E12" s="4">
        <v>139</v>
      </c>
      <c r="F12" s="4">
        <v>23</v>
      </c>
      <c r="G12" s="4">
        <v>184</v>
      </c>
      <c r="H12" s="4">
        <v>41</v>
      </c>
      <c r="I12" s="4">
        <v>18</v>
      </c>
      <c r="J12" s="4">
        <v>125</v>
      </c>
      <c r="K12" s="5">
        <v>205213</v>
      </c>
      <c r="L12" s="5">
        <v>9439</v>
      </c>
      <c r="M12" s="5">
        <v>4910</v>
      </c>
      <c r="N12" s="5">
        <v>15921</v>
      </c>
    </row>
    <row r="13" spans="1:14" x14ac:dyDescent="0.2">
      <c r="A13" t="s">
        <v>48</v>
      </c>
      <c r="B13" s="11">
        <v>2011</v>
      </c>
      <c r="C13" s="4">
        <v>2</v>
      </c>
      <c r="D13" s="4">
        <v>223</v>
      </c>
      <c r="E13" s="4">
        <v>145</v>
      </c>
      <c r="F13" s="4">
        <v>9</v>
      </c>
      <c r="G13" s="4">
        <v>160</v>
      </c>
      <c r="H13" s="4">
        <v>30</v>
      </c>
      <c r="I13" s="4">
        <v>20</v>
      </c>
      <c r="J13" s="4">
        <v>110</v>
      </c>
      <c r="K13" s="5">
        <v>160337</v>
      </c>
      <c r="L13" s="5">
        <v>10540</v>
      </c>
      <c r="M13" s="5">
        <v>3764</v>
      </c>
      <c r="N13" s="5">
        <v>10181</v>
      </c>
    </row>
    <row r="14" spans="1:14" x14ac:dyDescent="0.2">
      <c r="A14" t="s">
        <v>48</v>
      </c>
      <c r="B14" s="11">
        <v>2012</v>
      </c>
      <c r="C14" s="4">
        <v>2</v>
      </c>
      <c r="D14" s="4">
        <v>246</v>
      </c>
      <c r="E14" s="4">
        <v>151</v>
      </c>
      <c r="F14" s="4">
        <v>24</v>
      </c>
      <c r="G14" s="4">
        <v>170</v>
      </c>
      <c r="H14" s="4">
        <v>33</v>
      </c>
      <c r="I14" s="4">
        <v>18</v>
      </c>
      <c r="J14" s="4">
        <v>119</v>
      </c>
      <c r="K14" s="5">
        <v>155471</v>
      </c>
      <c r="L14" s="5">
        <v>10301</v>
      </c>
      <c r="M14" s="5">
        <v>3679</v>
      </c>
      <c r="N14" s="5">
        <v>11661</v>
      </c>
    </row>
    <row r="15" spans="1:14" x14ac:dyDescent="0.2">
      <c r="A15" t="s">
        <v>48</v>
      </c>
      <c r="B15" s="11">
        <v>2013</v>
      </c>
      <c r="C15" s="4">
        <v>2</v>
      </c>
      <c r="D15" s="4">
        <v>254</v>
      </c>
      <c r="E15" s="4">
        <v>156</v>
      </c>
      <c r="F15" s="4">
        <v>9</v>
      </c>
      <c r="G15" s="4">
        <v>190</v>
      </c>
      <c r="H15" s="4">
        <v>41</v>
      </c>
      <c r="I15" s="4">
        <v>22</v>
      </c>
      <c r="J15" s="4">
        <v>127</v>
      </c>
      <c r="K15" s="5">
        <v>167627</v>
      </c>
      <c r="L15" s="5">
        <v>11100</v>
      </c>
      <c r="M15" s="5">
        <v>3568</v>
      </c>
      <c r="N15" s="5">
        <v>12303</v>
      </c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">
      <c r="B17" s="6" t="s">
        <v>7</v>
      </c>
      <c r="F17" s="7">
        <f>SUM(F5:F15)</f>
        <v>192</v>
      </c>
      <c r="K17" s="8">
        <f>SUM(K5:K15)</f>
        <v>1615394</v>
      </c>
      <c r="L17" s="8">
        <f>SUM(L5:L15)</f>
        <v>103155</v>
      </c>
      <c r="M17" s="8">
        <f>SUM(M5:M15)</f>
        <v>38069</v>
      </c>
      <c r="N17" s="8">
        <f>SUM(N5:N15)</f>
        <v>119297</v>
      </c>
    </row>
    <row r="19" spans="2:14" ht="63.75" x14ac:dyDescent="0.2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92</v>
      </c>
      <c r="H19" s="2" t="s">
        <v>93</v>
      </c>
      <c r="I19" s="2" t="s">
        <v>94</v>
      </c>
      <c r="J19" s="2" t="s">
        <v>95</v>
      </c>
      <c r="K19" s="2" t="s">
        <v>96</v>
      </c>
      <c r="L19" s="2" t="s">
        <v>11</v>
      </c>
      <c r="M19" s="2" t="s">
        <v>97</v>
      </c>
      <c r="N19" s="2" t="s">
        <v>28</v>
      </c>
    </row>
    <row r="20" spans="2:14" x14ac:dyDescent="0.2">
      <c r="B20" s="11">
        <f t="shared" ref="B20:C30" si="0">B5</f>
        <v>2003</v>
      </c>
      <c r="C20" s="4">
        <f t="shared" si="0"/>
        <v>1</v>
      </c>
      <c r="D20" s="4"/>
      <c r="E20" s="4"/>
      <c r="F20" s="9">
        <f t="shared" ref="F20:F30" si="1">IF(C5=0,"",IF(C5="","",(F5/C5)))</f>
        <v>18</v>
      </c>
      <c r="G20" s="28">
        <f t="shared" ref="G20:G30" si="2">IF(E5=0,"",IF(E5="","",(G5/E5)))</f>
        <v>0.6470588235294118</v>
      </c>
      <c r="H20" s="28">
        <f t="shared" ref="H20:H30" si="3">IF(G5=0,"",IF(G5="","",(H5/G5)))</f>
        <v>0.54545454545454541</v>
      </c>
      <c r="I20" s="28">
        <f t="shared" ref="I20:I30" si="4">IF(G5=0,"",IF(G5="","",(I5/G5)))</f>
        <v>7.2727272727272724E-2</v>
      </c>
      <c r="J20" s="28">
        <f t="shared" ref="J20:J30" si="5">IF(G5=0,"",IF(G5="","",(J5/G5)))</f>
        <v>0.38181818181818183</v>
      </c>
      <c r="K20" s="5"/>
      <c r="L20" s="10">
        <f t="shared" ref="L20:L30" si="6">IF(K5=0,"",IF(K5="","",(L5/K5)))</f>
        <v>8.1795447258736775E-2</v>
      </c>
      <c r="M20" s="10">
        <f t="shared" ref="M20:M30" si="7">IF(K5=0,"",IF(K5="","",(M5/K5)))</f>
        <v>1.9583199743507536E-2</v>
      </c>
      <c r="N20" s="10">
        <f t="shared" ref="N20:N30" si="8">IF(K5=0,"",IF(K5="","",(N5/K5)))</f>
        <v>5.1016351394677778E-2</v>
      </c>
    </row>
    <row r="21" spans="2:14" x14ac:dyDescent="0.2">
      <c r="B21" s="11">
        <f t="shared" si="0"/>
        <v>2004</v>
      </c>
      <c r="C21" s="4">
        <f t="shared" si="0"/>
        <v>1</v>
      </c>
      <c r="D21" s="10">
        <f t="shared" ref="D21:E30" si="9">IF(D5=0,"",IF(D5="","",((D6-D5)/D5)))</f>
        <v>0.25</v>
      </c>
      <c r="E21" s="10">
        <f t="shared" si="9"/>
        <v>0.24705882352941178</v>
      </c>
      <c r="F21" s="9">
        <f t="shared" si="1"/>
        <v>12</v>
      </c>
      <c r="G21" s="28">
        <f t="shared" si="2"/>
        <v>0.66981132075471694</v>
      </c>
      <c r="H21" s="28">
        <f t="shared" si="3"/>
        <v>0.46478873239436619</v>
      </c>
      <c r="I21" s="28">
        <f t="shared" si="4"/>
        <v>5.6338028169014086E-2</v>
      </c>
      <c r="J21" s="28">
        <f t="shared" si="5"/>
        <v>0.47887323943661969</v>
      </c>
      <c r="K21" s="28">
        <f t="shared" ref="K21:K30" si="10">IF(K5=0,"",IF(K5="","",(K6-K5)/K5))</f>
        <v>0.17723629368387303</v>
      </c>
      <c r="L21" s="10">
        <f t="shared" si="6"/>
        <v>7.9830056103273594E-2</v>
      </c>
      <c r="M21" s="10">
        <f t="shared" si="7"/>
        <v>2.2855275341794216E-2</v>
      </c>
      <c r="N21" s="10">
        <f t="shared" si="8"/>
        <v>4.4653848248815298E-2</v>
      </c>
    </row>
    <row r="22" spans="2:14" x14ac:dyDescent="0.2">
      <c r="B22" s="11">
        <f t="shared" si="0"/>
        <v>2005</v>
      </c>
      <c r="C22" s="4">
        <f t="shared" si="0"/>
        <v>2</v>
      </c>
      <c r="D22" s="10">
        <f t="shared" si="9"/>
        <v>0.26250000000000001</v>
      </c>
      <c r="E22" s="10">
        <f t="shared" si="9"/>
        <v>0.19811320754716982</v>
      </c>
      <c r="F22" s="9">
        <f t="shared" si="1"/>
        <v>8</v>
      </c>
      <c r="G22" s="28">
        <f t="shared" si="2"/>
        <v>0.75590551181102361</v>
      </c>
      <c r="H22" s="28">
        <f t="shared" si="3"/>
        <v>0.46875</v>
      </c>
      <c r="I22" s="28">
        <f t="shared" si="4"/>
        <v>6.25E-2</v>
      </c>
      <c r="J22" s="28">
        <f t="shared" si="5"/>
        <v>0.46875</v>
      </c>
      <c r="K22" s="28">
        <f t="shared" si="10"/>
        <v>0.29166076583691924</v>
      </c>
      <c r="L22" s="10">
        <f t="shared" si="6"/>
        <v>5.6870319141758316E-2</v>
      </c>
      <c r="M22" s="10">
        <f t="shared" si="7"/>
        <v>2.3311517441468189E-2</v>
      </c>
      <c r="N22" s="10">
        <f t="shared" si="8"/>
        <v>4.8158019027056201E-2</v>
      </c>
    </row>
    <row r="23" spans="2:14" x14ac:dyDescent="0.2">
      <c r="B23" s="11">
        <f t="shared" si="0"/>
        <v>2006</v>
      </c>
      <c r="C23" s="4">
        <f t="shared" si="0"/>
        <v>2</v>
      </c>
      <c r="D23" s="10">
        <f t="shared" si="9"/>
        <v>0.57425742574257421</v>
      </c>
      <c r="E23" s="10">
        <f t="shared" si="9"/>
        <v>0.28346456692913385</v>
      </c>
      <c r="F23" s="9">
        <f t="shared" si="1"/>
        <v>22</v>
      </c>
      <c r="G23" s="28">
        <f t="shared" si="2"/>
        <v>0.90184049079754602</v>
      </c>
      <c r="H23" s="28">
        <f t="shared" si="3"/>
        <v>0.34693877551020408</v>
      </c>
      <c r="I23" s="28">
        <f t="shared" si="4"/>
        <v>0.1360544217687075</v>
      </c>
      <c r="J23" s="28">
        <f t="shared" si="5"/>
        <v>0.51700680272108845</v>
      </c>
      <c r="K23" s="28">
        <f t="shared" si="10"/>
        <v>0.31342352068011603</v>
      </c>
      <c r="L23" s="10">
        <f t="shared" si="6"/>
        <v>7.5797855262312974E-2</v>
      </c>
      <c r="M23" s="10">
        <f t="shared" si="7"/>
        <v>2.3643485519809927E-2</v>
      </c>
      <c r="N23" s="10">
        <f t="shared" si="8"/>
        <v>6.888846079753419E-2</v>
      </c>
    </row>
    <row r="24" spans="2:14" x14ac:dyDescent="0.2">
      <c r="B24" s="11">
        <f t="shared" si="0"/>
        <v>2007</v>
      </c>
      <c r="C24" s="4">
        <f t="shared" si="0"/>
        <v>2</v>
      </c>
      <c r="D24" s="10">
        <f t="shared" si="9"/>
        <v>0.12578616352201258</v>
      </c>
      <c r="E24" s="10">
        <f t="shared" si="9"/>
        <v>0.20245398773006135</v>
      </c>
      <c r="F24" s="9">
        <f t="shared" si="1"/>
        <v>4</v>
      </c>
      <c r="G24" s="28">
        <f t="shared" si="2"/>
        <v>0.84693877551020413</v>
      </c>
      <c r="H24" s="28">
        <f t="shared" si="3"/>
        <v>0.36144578313253012</v>
      </c>
      <c r="I24" s="28">
        <f t="shared" si="4"/>
        <v>8.4337349397590355E-2</v>
      </c>
      <c r="J24" s="28">
        <f t="shared" si="5"/>
        <v>0.55421686746987953</v>
      </c>
      <c r="K24" s="28">
        <f t="shared" si="10"/>
        <v>6.3828420985038201E-2</v>
      </c>
      <c r="L24" s="10">
        <f t="shared" si="6"/>
        <v>7.2276211746242533E-2</v>
      </c>
      <c r="M24" s="10">
        <f t="shared" si="7"/>
        <v>2.2900947667048952E-2</v>
      </c>
      <c r="N24" s="10">
        <f t="shared" si="8"/>
        <v>8.5446972897929616E-2</v>
      </c>
    </row>
    <row r="25" spans="2:14" x14ac:dyDescent="0.2">
      <c r="B25" s="11">
        <f t="shared" si="0"/>
        <v>2008</v>
      </c>
      <c r="C25" s="4">
        <f t="shared" si="0"/>
        <v>2</v>
      </c>
      <c r="D25" s="10">
        <f t="shared" si="9"/>
        <v>3.3519553072625698E-2</v>
      </c>
      <c r="E25" s="10">
        <f t="shared" si="9"/>
        <v>-7.1428571428571425E-2</v>
      </c>
      <c r="F25" s="9">
        <f t="shared" si="1"/>
        <v>8</v>
      </c>
      <c r="G25" s="28">
        <f t="shared" si="2"/>
        <v>1.0494505494505495</v>
      </c>
      <c r="H25" s="28">
        <f t="shared" si="3"/>
        <v>0.26701570680628273</v>
      </c>
      <c r="I25" s="28">
        <f t="shared" si="4"/>
        <v>5.7591623036649213E-2</v>
      </c>
      <c r="J25" s="28">
        <f t="shared" si="5"/>
        <v>0.67539267015706805</v>
      </c>
      <c r="K25" s="28">
        <f t="shared" si="10"/>
        <v>-3.558278505462667E-2</v>
      </c>
      <c r="L25" s="10">
        <f t="shared" si="6"/>
        <v>5.6466906587388517E-2</v>
      </c>
      <c r="M25" s="10">
        <f t="shared" si="7"/>
        <v>2.6437177280550776E-2</v>
      </c>
      <c r="N25" s="10">
        <f t="shared" si="8"/>
        <v>0.13146612423720858</v>
      </c>
    </row>
    <row r="26" spans="2:14" x14ac:dyDescent="0.2">
      <c r="B26" s="11">
        <f t="shared" si="0"/>
        <v>2009</v>
      </c>
      <c r="C26" s="4">
        <f t="shared" si="0"/>
        <v>2</v>
      </c>
      <c r="D26" s="10">
        <f t="shared" si="9"/>
        <v>6.4864864864864868E-2</v>
      </c>
      <c r="E26" s="10">
        <f t="shared" si="9"/>
        <v>-8.2417582417582416E-2</v>
      </c>
      <c r="F26" s="9">
        <f t="shared" si="1"/>
        <v>6.5</v>
      </c>
      <c r="G26" s="28">
        <f t="shared" si="2"/>
        <v>1.1676646706586826</v>
      </c>
      <c r="H26" s="28">
        <f t="shared" si="3"/>
        <v>0.26666666666666666</v>
      </c>
      <c r="I26" s="28">
        <f t="shared" si="4"/>
        <v>8.2051282051282051E-2</v>
      </c>
      <c r="J26" s="28">
        <f t="shared" si="5"/>
        <v>0.6512820512820513</v>
      </c>
      <c r="K26" s="28">
        <f t="shared" si="10"/>
        <v>-1.5909873259270849E-2</v>
      </c>
      <c r="L26" s="10">
        <f t="shared" si="6"/>
        <v>5.4225258056514854E-2</v>
      </c>
      <c r="M26" s="10">
        <f t="shared" si="7"/>
        <v>2.5815191467440043E-2</v>
      </c>
      <c r="N26" s="10">
        <f t="shared" si="8"/>
        <v>6.0769685752990785E-2</v>
      </c>
    </row>
    <row r="27" spans="2:14" x14ac:dyDescent="0.2">
      <c r="B27" s="11">
        <f t="shared" si="0"/>
        <v>2010</v>
      </c>
      <c r="C27" s="4">
        <f t="shared" si="0"/>
        <v>2</v>
      </c>
      <c r="D27" s="10">
        <f t="shared" si="9"/>
        <v>0.10152284263959391</v>
      </c>
      <c r="E27" s="10">
        <f t="shared" si="9"/>
        <v>-0.16766467065868262</v>
      </c>
      <c r="F27" s="9">
        <f t="shared" si="1"/>
        <v>11.5</v>
      </c>
      <c r="G27" s="28">
        <f t="shared" si="2"/>
        <v>1.3237410071942446</v>
      </c>
      <c r="H27" s="28">
        <f t="shared" si="3"/>
        <v>0.22282608695652173</v>
      </c>
      <c r="I27" s="28">
        <f t="shared" si="4"/>
        <v>9.7826086956521743E-2</v>
      </c>
      <c r="J27" s="28">
        <f t="shared" si="5"/>
        <v>0.67934782608695654</v>
      </c>
      <c r="K27" s="28">
        <f t="shared" si="10"/>
        <v>0.30515222631381456</v>
      </c>
      <c r="L27" s="10">
        <f t="shared" si="6"/>
        <v>4.5996111357467603E-2</v>
      </c>
      <c r="M27" s="10">
        <f t="shared" si="7"/>
        <v>2.3926359441166008E-2</v>
      </c>
      <c r="N27" s="10">
        <f t="shared" si="8"/>
        <v>7.7582804208310388E-2</v>
      </c>
    </row>
    <row r="28" spans="2:14" x14ac:dyDescent="0.2">
      <c r="B28" s="11">
        <f t="shared" si="0"/>
        <v>2011</v>
      </c>
      <c r="C28" s="4">
        <f t="shared" si="0"/>
        <v>2</v>
      </c>
      <c r="D28" s="10">
        <f t="shared" si="9"/>
        <v>2.7649769585253458E-2</v>
      </c>
      <c r="E28" s="10">
        <f t="shared" si="9"/>
        <v>4.3165467625899283E-2</v>
      </c>
      <c r="F28" s="9">
        <f t="shared" si="1"/>
        <v>4.5</v>
      </c>
      <c r="G28" s="28">
        <f t="shared" si="2"/>
        <v>1.103448275862069</v>
      </c>
      <c r="H28" s="28">
        <f t="shared" si="3"/>
        <v>0.1875</v>
      </c>
      <c r="I28" s="28">
        <f t="shared" si="4"/>
        <v>0.125</v>
      </c>
      <c r="J28" s="28">
        <f t="shared" si="5"/>
        <v>0.6875</v>
      </c>
      <c r="K28" s="28">
        <f t="shared" si="10"/>
        <v>-0.21868010311237593</v>
      </c>
      <c r="L28" s="10">
        <f t="shared" si="6"/>
        <v>6.5736542407554083E-2</v>
      </c>
      <c r="M28" s="10">
        <f t="shared" si="7"/>
        <v>2.3475554613096167E-2</v>
      </c>
      <c r="N28" s="10">
        <f t="shared" si="8"/>
        <v>6.3497508372989397E-2</v>
      </c>
    </row>
    <row r="29" spans="2:14" x14ac:dyDescent="0.2">
      <c r="B29" s="11">
        <f t="shared" si="0"/>
        <v>2012</v>
      </c>
      <c r="C29" s="4">
        <f t="shared" si="0"/>
        <v>2</v>
      </c>
      <c r="D29" s="10">
        <f t="shared" si="9"/>
        <v>0.1031390134529148</v>
      </c>
      <c r="E29" s="10">
        <f t="shared" si="9"/>
        <v>4.1379310344827586E-2</v>
      </c>
      <c r="F29" s="9">
        <f t="shared" si="1"/>
        <v>12</v>
      </c>
      <c r="G29" s="28">
        <f t="shared" si="2"/>
        <v>1.1258278145695364</v>
      </c>
      <c r="H29" s="28">
        <f t="shared" si="3"/>
        <v>0.19411764705882353</v>
      </c>
      <c r="I29" s="28">
        <f t="shared" si="4"/>
        <v>0.10588235294117647</v>
      </c>
      <c r="J29" s="28">
        <f t="shared" si="5"/>
        <v>0.7</v>
      </c>
      <c r="K29" s="28">
        <f t="shared" si="10"/>
        <v>-3.0348578306941005E-2</v>
      </c>
      <c r="L29" s="10">
        <f t="shared" si="6"/>
        <v>6.6256729550848714E-2</v>
      </c>
      <c r="M29" s="10">
        <f t="shared" si="7"/>
        <v>2.3663577130140025E-2</v>
      </c>
      <c r="N29" s="10">
        <f t="shared" si="8"/>
        <v>7.500434164570885E-2</v>
      </c>
    </row>
    <row r="30" spans="2:14" x14ac:dyDescent="0.2">
      <c r="B30" s="11">
        <f t="shared" si="0"/>
        <v>2013</v>
      </c>
      <c r="C30" s="4">
        <f t="shared" si="0"/>
        <v>2</v>
      </c>
      <c r="D30" s="10">
        <f t="shared" si="9"/>
        <v>3.2520325203252036E-2</v>
      </c>
      <c r="E30" s="10">
        <f t="shared" si="9"/>
        <v>3.3112582781456956E-2</v>
      </c>
      <c r="F30" s="9">
        <f t="shared" si="1"/>
        <v>4.5</v>
      </c>
      <c r="G30" s="28">
        <f t="shared" si="2"/>
        <v>1.2179487179487178</v>
      </c>
      <c r="H30" s="28">
        <f t="shared" si="3"/>
        <v>0.21578947368421053</v>
      </c>
      <c r="I30" s="28">
        <f t="shared" si="4"/>
        <v>0.11578947368421053</v>
      </c>
      <c r="J30" s="28">
        <f t="shared" si="5"/>
        <v>0.66842105263157892</v>
      </c>
      <c r="K30" s="28">
        <f t="shared" si="10"/>
        <v>7.8188215165529262E-2</v>
      </c>
      <c r="L30" s="10">
        <f t="shared" si="6"/>
        <v>6.6218449295161283E-2</v>
      </c>
      <c r="M30" s="10">
        <f t="shared" si="7"/>
        <v>2.1285353791453646E-2</v>
      </c>
      <c r="N30" s="10">
        <f t="shared" si="8"/>
        <v>7.3395097448501728E-2</v>
      </c>
    </row>
    <row r="32" spans="2:14" x14ac:dyDescent="0.2">
      <c r="B32" s="37" t="s">
        <v>34</v>
      </c>
      <c r="C32" s="37"/>
      <c r="D32" s="37"/>
      <c r="E32" s="37"/>
      <c r="F32" s="37"/>
      <c r="G32" s="37"/>
      <c r="H32" s="37"/>
    </row>
    <row r="33" spans="2:6" x14ac:dyDescent="0.2">
      <c r="B33" s="37" t="s">
        <v>26</v>
      </c>
      <c r="C33" s="37"/>
      <c r="D33" s="37"/>
      <c r="E33" s="37"/>
      <c r="F33" s="37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8.14062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0" width="10" bestFit="1" customWidth="1"/>
    <col min="11" max="11" width="12.140625" customWidth="1"/>
    <col min="12" max="12" width="10.28515625" bestFit="1" customWidth="1"/>
    <col min="13" max="13" width="10.140625" customWidth="1"/>
    <col min="14" max="14" width="10.28515625" bestFit="1" customWidth="1"/>
  </cols>
  <sheetData>
    <row r="1" spans="1:14" ht="23.25" x14ac:dyDescent="0.35">
      <c r="B1" s="35" t="s">
        <v>6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ht="18" x14ac:dyDescent="0.25">
      <c r="B2" s="36" t="str">
        <f>"Canada and USA: "&amp; B5 &amp; "-" &amp; B15</f>
        <v>Canada and USA: 2003-2013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4" spans="1:14" s="1" customFormat="1" ht="38.25" x14ac:dyDescent="0.2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91</v>
      </c>
      <c r="H4" s="2" t="s">
        <v>87</v>
      </c>
      <c r="I4" s="2" t="s">
        <v>88</v>
      </c>
      <c r="J4" s="2" t="s">
        <v>98</v>
      </c>
      <c r="K4" s="2" t="s">
        <v>89</v>
      </c>
      <c r="L4" s="2" t="s">
        <v>4</v>
      </c>
      <c r="M4" s="2" t="s">
        <v>90</v>
      </c>
      <c r="N4" s="2" t="s">
        <v>27</v>
      </c>
    </row>
    <row r="5" spans="1:14" x14ac:dyDescent="0.2">
      <c r="A5" t="s">
        <v>49</v>
      </c>
      <c r="B5" s="11">
        <v>2003</v>
      </c>
      <c r="C5" s="4">
        <v>383</v>
      </c>
      <c r="D5" s="4">
        <v>19478</v>
      </c>
      <c r="E5" s="4">
        <v>18855</v>
      </c>
      <c r="F5" s="4">
        <v>2717</v>
      </c>
      <c r="G5" s="4">
        <v>15406</v>
      </c>
      <c r="H5" s="4">
        <v>5087</v>
      </c>
      <c r="I5" s="4">
        <v>3079</v>
      </c>
      <c r="J5" s="4">
        <v>7240</v>
      </c>
      <c r="K5" s="5">
        <v>11264960</v>
      </c>
      <c r="L5" s="5">
        <v>452141</v>
      </c>
      <c r="M5" s="5">
        <v>139073</v>
      </c>
      <c r="N5" s="5">
        <v>542921</v>
      </c>
    </row>
    <row r="6" spans="1:14" x14ac:dyDescent="0.2">
      <c r="A6" t="s">
        <v>49</v>
      </c>
      <c r="B6" s="11">
        <v>2004</v>
      </c>
      <c r="C6" s="4">
        <v>416</v>
      </c>
      <c r="D6" s="4">
        <v>20950</v>
      </c>
      <c r="E6" s="4">
        <v>20067</v>
      </c>
      <c r="F6" s="4">
        <v>2930</v>
      </c>
      <c r="G6" s="4">
        <v>15743</v>
      </c>
      <c r="H6" s="4">
        <v>5315</v>
      </c>
      <c r="I6" s="4">
        <v>2966</v>
      </c>
      <c r="J6" s="4">
        <v>7462</v>
      </c>
      <c r="K6" s="5">
        <v>12309630</v>
      </c>
      <c r="L6" s="5">
        <v>471009</v>
      </c>
      <c r="M6" s="5">
        <v>150872</v>
      </c>
      <c r="N6" s="5">
        <v>570035</v>
      </c>
    </row>
    <row r="7" spans="1:14" x14ac:dyDescent="0.2">
      <c r="A7" t="s">
        <v>49</v>
      </c>
      <c r="B7" s="11">
        <v>2005</v>
      </c>
      <c r="C7" s="4">
        <v>439</v>
      </c>
      <c r="D7" s="4">
        <v>22942</v>
      </c>
      <c r="E7" s="4">
        <v>21231</v>
      </c>
      <c r="F7" s="4">
        <v>3376</v>
      </c>
      <c r="G7" s="4">
        <v>16981</v>
      </c>
      <c r="H7" s="4">
        <v>5525</v>
      </c>
      <c r="I7" s="4">
        <v>3238</v>
      </c>
      <c r="J7" s="4">
        <v>8218</v>
      </c>
      <c r="K7" s="5">
        <v>14055677</v>
      </c>
      <c r="L7" s="5">
        <v>539233</v>
      </c>
      <c r="M7" s="5">
        <v>156564</v>
      </c>
      <c r="N7" s="5">
        <v>622813</v>
      </c>
    </row>
    <row r="8" spans="1:14" x14ac:dyDescent="0.2">
      <c r="A8" t="s">
        <v>49</v>
      </c>
      <c r="B8" s="11">
        <v>2006</v>
      </c>
      <c r="C8" s="4">
        <v>446</v>
      </c>
      <c r="D8" s="4">
        <v>25545</v>
      </c>
      <c r="E8" s="4">
        <v>22186</v>
      </c>
      <c r="F8" s="4">
        <v>3599</v>
      </c>
      <c r="G8" s="4">
        <v>17656</v>
      </c>
      <c r="H8" s="4">
        <v>5509</v>
      </c>
      <c r="I8" s="4">
        <v>3596</v>
      </c>
      <c r="J8" s="4">
        <v>8551</v>
      </c>
      <c r="K8" s="5">
        <v>15630848</v>
      </c>
      <c r="L8" s="5">
        <v>705559</v>
      </c>
      <c r="M8" s="5">
        <v>193333</v>
      </c>
      <c r="N8" s="5">
        <v>821935</v>
      </c>
    </row>
    <row r="9" spans="1:14" x14ac:dyDescent="0.2">
      <c r="A9" t="s">
        <v>49</v>
      </c>
      <c r="B9" s="11">
        <v>2007</v>
      </c>
      <c r="C9" s="4">
        <v>435</v>
      </c>
      <c r="D9" s="4">
        <v>27123</v>
      </c>
      <c r="E9" s="4">
        <v>23601</v>
      </c>
      <c r="F9" s="4">
        <v>3904</v>
      </c>
      <c r="G9" s="4">
        <v>18459</v>
      </c>
      <c r="H9" s="4">
        <v>5914</v>
      </c>
      <c r="I9" s="4">
        <v>3656</v>
      </c>
      <c r="J9" s="4">
        <v>8889</v>
      </c>
      <c r="K9" s="5">
        <v>17416707</v>
      </c>
      <c r="L9" s="5">
        <v>702925</v>
      </c>
      <c r="M9" s="5">
        <v>203386</v>
      </c>
      <c r="N9" s="5">
        <v>822443</v>
      </c>
    </row>
    <row r="10" spans="1:14" x14ac:dyDescent="0.2">
      <c r="A10" t="s">
        <v>49</v>
      </c>
      <c r="B10" s="11">
        <v>2008</v>
      </c>
      <c r="C10" s="4">
        <v>462</v>
      </c>
      <c r="D10" s="4">
        <v>28296</v>
      </c>
      <c r="E10" s="4">
        <v>25642</v>
      </c>
      <c r="F10" s="4">
        <v>4276</v>
      </c>
      <c r="G10" s="4">
        <v>19183</v>
      </c>
      <c r="H10" s="4">
        <v>5940</v>
      </c>
      <c r="I10" s="4">
        <v>3897</v>
      </c>
      <c r="J10" s="4">
        <v>9346</v>
      </c>
      <c r="K10" s="5">
        <v>17826541</v>
      </c>
      <c r="L10" s="5">
        <v>1030132</v>
      </c>
      <c r="M10" s="5">
        <v>206843</v>
      </c>
      <c r="N10" s="5">
        <v>838811</v>
      </c>
    </row>
    <row r="11" spans="1:14" x14ac:dyDescent="0.2">
      <c r="A11" t="s">
        <v>49</v>
      </c>
      <c r="B11" s="11">
        <v>2009</v>
      </c>
      <c r="C11" s="4">
        <v>480</v>
      </c>
      <c r="D11" s="4">
        <v>29583</v>
      </c>
      <c r="E11" s="4">
        <v>27204</v>
      </c>
      <c r="F11" s="4">
        <v>4352</v>
      </c>
      <c r="G11" s="4">
        <v>20179</v>
      </c>
      <c r="H11" s="4">
        <v>6361</v>
      </c>
      <c r="I11" s="4">
        <v>4017</v>
      </c>
      <c r="J11" s="4">
        <v>9801</v>
      </c>
      <c r="K11" s="5">
        <v>18267975</v>
      </c>
      <c r="L11" s="5">
        <v>762075</v>
      </c>
      <c r="M11" s="5">
        <v>190767</v>
      </c>
      <c r="N11" s="5">
        <v>800650</v>
      </c>
    </row>
    <row r="12" spans="1:14" x14ac:dyDescent="0.2">
      <c r="A12" t="s">
        <v>49</v>
      </c>
      <c r="B12" s="11">
        <v>2010</v>
      </c>
      <c r="C12" s="4">
        <v>476</v>
      </c>
      <c r="D12" s="4">
        <v>31739</v>
      </c>
      <c r="E12" s="4">
        <v>28526</v>
      </c>
      <c r="F12" s="4">
        <v>4480</v>
      </c>
      <c r="G12" s="4">
        <v>23821</v>
      </c>
      <c r="H12" s="4">
        <v>6618</v>
      </c>
      <c r="I12" s="4">
        <v>4837</v>
      </c>
      <c r="J12" s="4">
        <v>12366</v>
      </c>
      <c r="K12" s="5">
        <v>18676043</v>
      </c>
      <c r="L12" s="5">
        <v>702120</v>
      </c>
      <c r="M12" s="5">
        <v>199980</v>
      </c>
      <c r="N12" s="5">
        <v>749682</v>
      </c>
    </row>
    <row r="13" spans="1:14" x14ac:dyDescent="0.2">
      <c r="A13" t="s">
        <v>49</v>
      </c>
      <c r="B13" s="11">
        <v>2011</v>
      </c>
      <c r="C13" s="4">
        <v>489</v>
      </c>
      <c r="D13" s="4">
        <v>32823</v>
      </c>
      <c r="E13" s="4">
        <v>29753</v>
      </c>
      <c r="F13" s="4">
        <v>3689</v>
      </c>
      <c r="G13" s="4">
        <v>24471</v>
      </c>
      <c r="H13" s="4">
        <v>6622</v>
      </c>
      <c r="I13" s="4">
        <v>4994</v>
      </c>
      <c r="J13" s="4">
        <v>12855</v>
      </c>
      <c r="K13" s="5">
        <v>18483875</v>
      </c>
      <c r="L13" s="5">
        <v>720900</v>
      </c>
      <c r="M13" s="5">
        <v>198511</v>
      </c>
      <c r="N13" s="5">
        <v>850850</v>
      </c>
    </row>
    <row r="14" spans="1:14" x14ac:dyDescent="0.2">
      <c r="A14" t="s">
        <v>49</v>
      </c>
      <c r="B14" s="11">
        <v>2012</v>
      </c>
      <c r="C14" s="4">
        <v>509</v>
      </c>
      <c r="D14" s="4">
        <v>33571</v>
      </c>
      <c r="E14" s="4">
        <v>29809</v>
      </c>
      <c r="F14" s="4">
        <v>4174</v>
      </c>
      <c r="G14" s="4">
        <v>24720</v>
      </c>
      <c r="H14" s="4">
        <v>6692</v>
      </c>
      <c r="I14" s="4">
        <v>4829</v>
      </c>
      <c r="J14" s="4">
        <v>13199</v>
      </c>
      <c r="K14" s="5">
        <v>19611871</v>
      </c>
      <c r="L14" s="5">
        <v>729109</v>
      </c>
      <c r="M14" s="5">
        <v>214822</v>
      </c>
      <c r="N14" s="5">
        <v>856458</v>
      </c>
    </row>
    <row r="15" spans="1:14" x14ac:dyDescent="0.2">
      <c r="A15" t="s">
        <v>49</v>
      </c>
      <c r="B15" s="11">
        <v>2013</v>
      </c>
      <c r="C15" s="4">
        <v>539</v>
      </c>
      <c r="D15" s="4">
        <v>34322</v>
      </c>
      <c r="E15" s="4">
        <v>30639</v>
      </c>
      <c r="F15" s="4">
        <v>3751</v>
      </c>
      <c r="G15" s="4">
        <v>25777</v>
      </c>
      <c r="H15" s="4">
        <v>7295</v>
      </c>
      <c r="I15" s="4">
        <v>4928</v>
      </c>
      <c r="J15" s="4">
        <v>13554</v>
      </c>
      <c r="K15" s="5">
        <v>20671739</v>
      </c>
      <c r="L15" s="5">
        <v>790662</v>
      </c>
      <c r="M15" s="5">
        <v>223760</v>
      </c>
      <c r="N15" s="5">
        <v>1046542</v>
      </c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">
      <c r="B17" s="6" t="s">
        <v>7</v>
      </c>
      <c r="F17" s="7">
        <f>SUM(F5:F15)</f>
        <v>41248</v>
      </c>
      <c r="K17" s="8">
        <f>SUM(K5:K15)</f>
        <v>184215866</v>
      </c>
      <c r="L17" s="8">
        <f>SUM(L5:L15)</f>
        <v>7605865</v>
      </c>
      <c r="M17" s="8">
        <f>SUM(M5:M15)</f>
        <v>2077911</v>
      </c>
      <c r="N17" s="8">
        <f>SUM(N5:N15)</f>
        <v>8523140</v>
      </c>
    </row>
    <row r="19" spans="2:14" ht="63.75" x14ac:dyDescent="0.2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92</v>
      </c>
      <c r="H19" s="2" t="s">
        <v>93</v>
      </c>
      <c r="I19" s="2" t="s">
        <v>94</v>
      </c>
      <c r="J19" s="2" t="s">
        <v>95</v>
      </c>
      <c r="K19" s="2" t="s">
        <v>96</v>
      </c>
      <c r="L19" s="2" t="s">
        <v>11</v>
      </c>
      <c r="M19" s="2" t="s">
        <v>97</v>
      </c>
      <c r="N19" s="2" t="s">
        <v>28</v>
      </c>
    </row>
    <row r="20" spans="2:14" x14ac:dyDescent="0.2">
      <c r="B20" s="11">
        <f t="shared" ref="B20:C30" si="0">B5</f>
        <v>2003</v>
      </c>
      <c r="C20" s="4">
        <f t="shared" si="0"/>
        <v>383</v>
      </c>
      <c r="D20" s="4"/>
      <c r="E20" s="4"/>
      <c r="F20" s="9">
        <f t="shared" ref="F20:F30" si="1">IF(C5=0,"",IF(C5="","",(F5/C5)))</f>
        <v>7.0939947780678851</v>
      </c>
      <c r="G20" s="28">
        <f t="shared" ref="G20:G30" si="2">IF(E5=0,"",IF(E5="","",(G5/E5)))</f>
        <v>0.81707769822328291</v>
      </c>
      <c r="H20" s="28">
        <f t="shared" ref="H20:H30" si="3">IF(G5=0,"",IF(G5="","",(H5/G5)))</f>
        <v>0.33019602752174476</v>
      </c>
      <c r="I20" s="28">
        <f t="shared" ref="I20:I30" si="4">IF(G5=0,"",IF(G5="","",(I5/G5)))</f>
        <v>0.1998571984940932</v>
      </c>
      <c r="J20" s="28">
        <f t="shared" ref="J20:J30" si="5">IF(G5=0,"",IF(G5="","",(J5/G5)))</f>
        <v>0.46994677398416201</v>
      </c>
      <c r="K20" s="5"/>
      <c r="L20" s="10">
        <f t="shared" ref="L20:L30" si="6">IF(K5=0,"",IF(K5="","",(L5/K5)))</f>
        <v>4.0136937903019629E-2</v>
      </c>
      <c r="M20" s="10">
        <f t="shared" ref="M20:M30" si="7">IF(K5=0,"",IF(K5="","",(M5/K5)))</f>
        <v>1.2345627503337784E-2</v>
      </c>
      <c r="N20" s="10">
        <f t="shared" ref="N20:N30" si="8">IF(K5=0,"",IF(K5="","",(N5/K5)))</f>
        <v>4.8195555066329575E-2</v>
      </c>
    </row>
    <row r="21" spans="2:14" x14ac:dyDescent="0.2">
      <c r="B21" s="11">
        <f t="shared" si="0"/>
        <v>2004</v>
      </c>
      <c r="C21" s="4">
        <f t="shared" si="0"/>
        <v>416</v>
      </c>
      <c r="D21" s="10">
        <f t="shared" ref="D21:E30" si="9">IF(D5=0,"",IF(D5="","",((D6-D5)/D5)))</f>
        <v>7.5572440702330837E-2</v>
      </c>
      <c r="E21" s="10">
        <f t="shared" si="9"/>
        <v>6.4280031821797937E-2</v>
      </c>
      <c r="F21" s="9">
        <f t="shared" si="1"/>
        <v>7.0432692307692308</v>
      </c>
      <c r="G21" s="28">
        <f t="shared" si="2"/>
        <v>0.78452185179648182</v>
      </c>
      <c r="H21" s="28">
        <f t="shared" si="3"/>
        <v>0.33761036651210063</v>
      </c>
      <c r="I21" s="28">
        <f t="shared" si="4"/>
        <v>0.188401194181541</v>
      </c>
      <c r="J21" s="28">
        <f t="shared" si="5"/>
        <v>0.47398843930635837</v>
      </c>
      <c r="K21" s="28">
        <f t="shared" ref="K21:K30" si="10">IF(K5=0,"",IF(K5="","",(K6-K5)/K5))</f>
        <v>9.2736236968440189E-2</v>
      </c>
      <c r="L21" s="10">
        <f t="shared" si="6"/>
        <v>3.8263457146965427E-2</v>
      </c>
      <c r="M21" s="10">
        <f t="shared" si="7"/>
        <v>1.2256420379816453E-2</v>
      </c>
      <c r="N21" s="10">
        <f t="shared" si="8"/>
        <v>4.6308053125885991E-2</v>
      </c>
    </row>
    <row r="22" spans="2:14" x14ac:dyDescent="0.2">
      <c r="B22" s="11">
        <f t="shared" si="0"/>
        <v>2005</v>
      </c>
      <c r="C22" s="4">
        <f t="shared" si="0"/>
        <v>439</v>
      </c>
      <c r="D22" s="10">
        <f t="shared" si="9"/>
        <v>9.5083532219570402E-2</v>
      </c>
      <c r="E22" s="10">
        <f t="shared" si="9"/>
        <v>5.8005680968754671E-2</v>
      </c>
      <c r="F22" s="9">
        <f t="shared" si="1"/>
        <v>7.6902050113895219</v>
      </c>
      <c r="G22" s="28">
        <f t="shared" si="2"/>
        <v>0.79982101643822712</v>
      </c>
      <c r="H22" s="28">
        <f t="shared" si="3"/>
        <v>0.32536364171721338</v>
      </c>
      <c r="I22" s="28">
        <f t="shared" si="4"/>
        <v>0.19068370531770804</v>
      </c>
      <c r="J22" s="28">
        <f t="shared" si="5"/>
        <v>0.48395265296507861</v>
      </c>
      <c r="K22" s="28">
        <f t="shared" si="10"/>
        <v>0.14184398718726721</v>
      </c>
      <c r="L22" s="10">
        <f t="shared" si="6"/>
        <v>3.8364071684345052E-2</v>
      </c>
      <c r="M22" s="10">
        <f t="shared" si="7"/>
        <v>1.1138844468324079E-2</v>
      </c>
      <c r="N22" s="10">
        <f t="shared" si="8"/>
        <v>4.4310423468040705E-2</v>
      </c>
    </row>
    <row r="23" spans="2:14" x14ac:dyDescent="0.2">
      <c r="B23" s="11">
        <f t="shared" si="0"/>
        <v>2006</v>
      </c>
      <c r="C23" s="4">
        <f t="shared" si="0"/>
        <v>446</v>
      </c>
      <c r="D23" s="10">
        <f t="shared" si="9"/>
        <v>0.11346002963996164</v>
      </c>
      <c r="E23" s="10">
        <f t="shared" si="9"/>
        <v>4.4981395129763083E-2</v>
      </c>
      <c r="F23" s="9">
        <f t="shared" si="1"/>
        <v>8.0695067264573996</v>
      </c>
      <c r="G23" s="28">
        <f t="shared" si="2"/>
        <v>0.79581718200667084</v>
      </c>
      <c r="H23" s="28">
        <f t="shared" si="3"/>
        <v>0.31201857725419119</v>
      </c>
      <c r="I23" s="28">
        <f t="shared" si="4"/>
        <v>0.20367014046216583</v>
      </c>
      <c r="J23" s="28">
        <f t="shared" si="5"/>
        <v>0.48431128228364295</v>
      </c>
      <c r="K23" s="28">
        <f t="shared" si="10"/>
        <v>0.11206653368599748</v>
      </c>
      <c r="L23" s="10">
        <f t="shared" si="6"/>
        <v>4.5138881780438275E-2</v>
      </c>
      <c r="M23" s="10">
        <f t="shared" si="7"/>
        <v>1.2368682748370403E-2</v>
      </c>
      <c r="N23" s="10">
        <f t="shared" si="8"/>
        <v>5.2584159221559831E-2</v>
      </c>
    </row>
    <row r="24" spans="2:14" x14ac:dyDescent="0.2">
      <c r="B24" s="11">
        <f t="shared" si="0"/>
        <v>2007</v>
      </c>
      <c r="C24" s="4">
        <f t="shared" si="0"/>
        <v>435</v>
      </c>
      <c r="D24" s="10">
        <f t="shared" si="9"/>
        <v>6.1773341162654143E-2</v>
      </c>
      <c r="E24" s="10">
        <f t="shared" si="9"/>
        <v>6.3778959704318045E-2</v>
      </c>
      <c r="F24" s="9">
        <f t="shared" si="1"/>
        <v>8.9747126436781617</v>
      </c>
      <c r="G24" s="28">
        <f t="shared" si="2"/>
        <v>0.78212787593746025</v>
      </c>
      <c r="H24" s="28">
        <f t="shared" si="3"/>
        <v>0.32038571970312585</v>
      </c>
      <c r="I24" s="28">
        <f t="shared" si="4"/>
        <v>0.19806056666124924</v>
      </c>
      <c r="J24" s="28">
        <f t="shared" si="5"/>
        <v>0.48155371363562488</v>
      </c>
      <c r="K24" s="28">
        <f t="shared" si="10"/>
        <v>0.11425221459513905</v>
      </c>
      <c r="L24" s="10">
        <f t="shared" si="6"/>
        <v>4.03592366800452E-2</v>
      </c>
      <c r="M24" s="10">
        <f t="shared" si="7"/>
        <v>1.1677638028819111E-2</v>
      </c>
      <c r="N24" s="10">
        <f t="shared" si="8"/>
        <v>4.7221498300453697E-2</v>
      </c>
    </row>
    <row r="25" spans="2:14" x14ac:dyDescent="0.2">
      <c r="B25" s="11">
        <f t="shared" si="0"/>
        <v>2008</v>
      </c>
      <c r="C25" s="4">
        <f t="shared" si="0"/>
        <v>462</v>
      </c>
      <c r="D25" s="10">
        <f t="shared" si="9"/>
        <v>4.3247428381816173E-2</v>
      </c>
      <c r="E25" s="10">
        <f t="shared" si="9"/>
        <v>8.6479386466675134E-2</v>
      </c>
      <c r="F25" s="9">
        <f t="shared" si="1"/>
        <v>9.2554112554112553</v>
      </c>
      <c r="G25" s="28">
        <f t="shared" si="2"/>
        <v>0.74810857187426882</v>
      </c>
      <c r="H25" s="28">
        <f t="shared" si="3"/>
        <v>0.30964916853464003</v>
      </c>
      <c r="I25" s="28">
        <f t="shared" si="4"/>
        <v>0.20314862117499868</v>
      </c>
      <c r="J25" s="28">
        <f t="shared" si="5"/>
        <v>0.48720221029036126</v>
      </c>
      <c r="K25" s="28">
        <f t="shared" si="10"/>
        <v>2.3531084262943622E-2</v>
      </c>
      <c r="L25" s="10">
        <f t="shared" si="6"/>
        <v>5.7786420820505786E-2</v>
      </c>
      <c r="M25" s="10">
        <f t="shared" si="7"/>
        <v>1.1603092265627975E-2</v>
      </c>
      <c r="N25" s="10">
        <f t="shared" si="8"/>
        <v>4.7054052718359662E-2</v>
      </c>
    </row>
    <row r="26" spans="2:14" x14ac:dyDescent="0.2">
      <c r="B26" s="11">
        <f t="shared" si="0"/>
        <v>2009</v>
      </c>
      <c r="C26" s="4">
        <f t="shared" si="0"/>
        <v>480</v>
      </c>
      <c r="D26" s="10">
        <f t="shared" si="9"/>
        <v>4.5483460559796435E-2</v>
      </c>
      <c r="E26" s="10">
        <f t="shared" si="9"/>
        <v>6.0915685203962247E-2</v>
      </c>
      <c r="F26" s="9">
        <f t="shared" si="1"/>
        <v>9.0666666666666664</v>
      </c>
      <c r="G26" s="28">
        <f t="shared" si="2"/>
        <v>0.74176591677694459</v>
      </c>
      <c r="H26" s="28">
        <f t="shared" si="3"/>
        <v>0.31522870310719064</v>
      </c>
      <c r="I26" s="28">
        <f t="shared" si="4"/>
        <v>0.19906833837157442</v>
      </c>
      <c r="J26" s="28">
        <f t="shared" si="5"/>
        <v>0.48570295852123496</v>
      </c>
      <c r="K26" s="28">
        <f t="shared" si="10"/>
        <v>2.4762740006600271E-2</v>
      </c>
      <c r="L26" s="10">
        <f t="shared" si="6"/>
        <v>4.1716446404158093E-2</v>
      </c>
      <c r="M26" s="10">
        <f t="shared" si="7"/>
        <v>1.0442700956181515E-2</v>
      </c>
      <c r="N26" s="10">
        <f t="shared" si="8"/>
        <v>4.3828065234378745E-2</v>
      </c>
    </row>
    <row r="27" spans="2:14" x14ac:dyDescent="0.2">
      <c r="B27" s="11">
        <f t="shared" si="0"/>
        <v>2010</v>
      </c>
      <c r="C27" s="4">
        <f t="shared" si="0"/>
        <v>476</v>
      </c>
      <c r="D27" s="10">
        <f t="shared" si="9"/>
        <v>7.2879694419092048E-2</v>
      </c>
      <c r="E27" s="10">
        <f t="shared" si="9"/>
        <v>4.8595794736068225E-2</v>
      </c>
      <c r="F27" s="9">
        <f t="shared" si="1"/>
        <v>9.4117647058823533</v>
      </c>
      <c r="G27" s="28">
        <f t="shared" si="2"/>
        <v>0.83506274977213768</v>
      </c>
      <c r="H27" s="28">
        <f t="shared" si="3"/>
        <v>0.2778220897527392</v>
      </c>
      <c r="I27" s="28">
        <f t="shared" si="4"/>
        <v>0.20305612694681163</v>
      </c>
      <c r="J27" s="28">
        <f t="shared" si="5"/>
        <v>0.51912178330044922</v>
      </c>
      <c r="K27" s="28">
        <f t="shared" si="10"/>
        <v>2.2337889120167945E-2</v>
      </c>
      <c r="L27" s="10">
        <f t="shared" si="6"/>
        <v>3.7594687482782087E-2</v>
      </c>
      <c r="M27" s="10">
        <f t="shared" si="7"/>
        <v>1.0707835701599102E-2</v>
      </c>
      <c r="N27" s="10">
        <f t="shared" si="8"/>
        <v>4.0141372559487042E-2</v>
      </c>
    </row>
    <row r="28" spans="2:14" x14ac:dyDescent="0.2">
      <c r="B28" s="11">
        <f t="shared" si="0"/>
        <v>2011</v>
      </c>
      <c r="C28" s="4">
        <f t="shared" si="0"/>
        <v>489</v>
      </c>
      <c r="D28" s="10">
        <f t="shared" si="9"/>
        <v>3.4153565014650743E-2</v>
      </c>
      <c r="E28" s="10">
        <f t="shared" si="9"/>
        <v>4.3013391292154528E-2</v>
      </c>
      <c r="F28" s="9">
        <f t="shared" si="1"/>
        <v>7.5439672801635993</v>
      </c>
      <c r="G28" s="28">
        <f t="shared" si="2"/>
        <v>0.82247168352771149</v>
      </c>
      <c r="H28" s="28">
        <f t="shared" si="3"/>
        <v>0.27060602345633605</v>
      </c>
      <c r="I28" s="28">
        <f t="shared" si="4"/>
        <v>0.20407829675942954</v>
      </c>
      <c r="J28" s="28">
        <f t="shared" si="5"/>
        <v>0.52531567978423443</v>
      </c>
      <c r="K28" s="28">
        <f t="shared" si="10"/>
        <v>-1.0289545810105492E-2</v>
      </c>
      <c r="L28" s="10">
        <f t="shared" si="6"/>
        <v>3.9001562172434084E-2</v>
      </c>
      <c r="M28" s="10">
        <f t="shared" si="7"/>
        <v>1.0739685266211765E-2</v>
      </c>
      <c r="N28" s="10">
        <f t="shared" si="8"/>
        <v>4.6032014390921819E-2</v>
      </c>
    </row>
    <row r="29" spans="2:14" x14ac:dyDescent="0.2">
      <c r="B29" s="11">
        <f t="shared" si="0"/>
        <v>2012</v>
      </c>
      <c r="C29" s="4">
        <f t="shared" si="0"/>
        <v>509</v>
      </c>
      <c r="D29" s="10">
        <f t="shared" si="9"/>
        <v>2.2788898028821253E-2</v>
      </c>
      <c r="E29" s="10">
        <f t="shared" si="9"/>
        <v>1.8821631432124491E-3</v>
      </c>
      <c r="F29" s="9">
        <f t="shared" si="1"/>
        <v>8.2003929273084477</v>
      </c>
      <c r="G29" s="28">
        <f t="shared" si="2"/>
        <v>0.82927974772719648</v>
      </c>
      <c r="H29" s="28">
        <f t="shared" si="3"/>
        <v>0.27071197411003234</v>
      </c>
      <c r="I29" s="28">
        <f t="shared" si="4"/>
        <v>0.19534789644012945</v>
      </c>
      <c r="J29" s="28">
        <f t="shared" si="5"/>
        <v>0.53394012944983815</v>
      </c>
      <c r="K29" s="28">
        <f t="shared" si="10"/>
        <v>6.1025948292768695E-2</v>
      </c>
      <c r="L29" s="10">
        <f t="shared" si="6"/>
        <v>3.7176922079489506E-2</v>
      </c>
      <c r="M29" s="10">
        <f t="shared" si="7"/>
        <v>1.0953671885767553E-2</v>
      </c>
      <c r="N29" s="10">
        <f t="shared" si="8"/>
        <v>4.367038718539399E-2</v>
      </c>
    </row>
    <row r="30" spans="2:14" x14ac:dyDescent="0.2">
      <c r="B30" s="11">
        <f t="shared" si="0"/>
        <v>2013</v>
      </c>
      <c r="C30" s="4">
        <f t="shared" si="0"/>
        <v>539</v>
      </c>
      <c r="D30" s="10">
        <f t="shared" si="9"/>
        <v>2.2370498346787407E-2</v>
      </c>
      <c r="E30" s="10">
        <f t="shared" si="9"/>
        <v>2.7843939749740011E-2</v>
      </c>
      <c r="F30" s="9">
        <f t="shared" si="1"/>
        <v>6.9591836734693882</v>
      </c>
      <c r="G30" s="28">
        <f t="shared" si="2"/>
        <v>0.84131335879108327</v>
      </c>
      <c r="H30" s="28">
        <f t="shared" si="3"/>
        <v>0.28300422857586222</v>
      </c>
      <c r="I30" s="28">
        <f t="shared" si="4"/>
        <v>0.191178182100322</v>
      </c>
      <c r="J30" s="28">
        <f t="shared" si="5"/>
        <v>0.52581758932381584</v>
      </c>
      <c r="K30" s="28">
        <f t="shared" si="10"/>
        <v>5.404216660409402E-2</v>
      </c>
      <c r="L30" s="10">
        <f t="shared" si="6"/>
        <v>3.8248451182554113E-2</v>
      </c>
      <c r="M30" s="10">
        <f t="shared" si="7"/>
        <v>1.0824440072506721E-2</v>
      </c>
      <c r="N30" s="10">
        <f t="shared" si="8"/>
        <v>5.062670344280179E-2</v>
      </c>
    </row>
    <row r="32" spans="2:14" x14ac:dyDescent="0.2">
      <c r="B32" s="37" t="s">
        <v>34</v>
      </c>
      <c r="C32" s="37"/>
      <c r="D32" s="37"/>
      <c r="E32" s="37"/>
      <c r="F32" s="37"/>
      <c r="G32" s="37"/>
      <c r="H32" s="37"/>
    </row>
    <row r="33" spans="2:6" x14ac:dyDescent="0.2">
      <c r="B33" s="37" t="s">
        <v>26</v>
      </c>
      <c r="C33" s="37"/>
      <c r="D33" s="37"/>
      <c r="E33" s="37"/>
      <c r="F33" s="37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9.8554687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1" width="10" bestFit="1" customWidth="1"/>
    <col min="12" max="12" width="7.42578125" bestFit="1" customWidth="1"/>
    <col min="13" max="13" width="10" bestFit="1" customWidth="1"/>
    <col min="14" max="14" width="7.42578125" bestFit="1" customWidth="1"/>
  </cols>
  <sheetData>
    <row r="1" spans="1:14" ht="23.25" x14ac:dyDescent="0.35">
      <c r="B1" s="35" t="s">
        <v>100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ht="18" x14ac:dyDescent="0.25">
      <c r="B2" s="36" t="str">
        <f>"Canada and USA: "&amp; B5 &amp; "-" &amp; B15</f>
        <v>Canada and USA: 2003-2013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4" spans="1:14" s="1" customFormat="1" ht="38.25" x14ac:dyDescent="0.2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91</v>
      </c>
      <c r="H4" s="2" t="s">
        <v>87</v>
      </c>
      <c r="I4" s="2" t="s">
        <v>88</v>
      </c>
      <c r="J4" s="2" t="s">
        <v>98</v>
      </c>
      <c r="K4" s="2" t="s">
        <v>89</v>
      </c>
      <c r="L4" s="2" t="s">
        <v>4</v>
      </c>
      <c r="M4" s="2" t="s">
        <v>90</v>
      </c>
      <c r="N4" s="2" t="s">
        <v>27</v>
      </c>
    </row>
    <row r="5" spans="1:14" x14ac:dyDescent="0.2">
      <c r="A5" t="s">
        <v>85</v>
      </c>
      <c r="B5" s="11">
        <v>2003</v>
      </c>
      <c r="C5" s="4">
        <v>1</v>
      </c>
      <c r="D5" s="4">
        <v>45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5">
        <v>0</v>
      </c>
      <c r="L5" s="5">
        <v>0</v>
      </c>
      <c r="M5" s="5">
        <v>0</v>
      </c>
      <c r="N5" s="5">
        <v>0</v>
      </c>
    </row>
    <row r="6" spans="1:14" x14ac:dyDescent="0.2">
      <c r="A6" t="s">
        <v>85</v>
      </c>
      <c r="B6" s="11">
        <v>2004</v>
      </c>
      <c r="C6" s="4">
        <v>1</v>
      </c>
      <c r="D6" s="4">
        <v>45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5">
        <v>0</v>
      </c>
      <c r="L6" s="5">
        <v>0</v>
      </c>
      <c r="M6" s="5">
        <v>0</v>
      </c>
      <c r="N6" s="5">
        <v>0</v>
      </c>
    </row>
    <row r="7" spans="1:14" x14ac:dyDescent="0.2">
      <c r="A7" t="s">
        <v>85</v>
      </c>
      <c r="B7" s="11">
        <v>2005</v>
      </c>
      <c r="C7" s="4">
        <v>1</v>
      </c>
      <c r="D7" s="4">
        <v>45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5">
        <v>0</v>
      </c>
      <c r="L7" s="5">
        <v>0</v>
      </c>
      <c r="M7" s="5">
        <v>0</v>
      </c>
      <c r="N7" s="5">
        <v>0</v>
      </c>
    </row>
    <row r="8" spans="1:14" x14ac:dyDescent="0.2">
      <c r="A8" t="s">
        <v>85</v>
      </c>
      <c r="B8" s="11">
        <v>2006</v>
      </c>
      <c r="C8" s="4"/>
      <c r="D8" s="4"/>
      <c r="E8" s="4"/>
      <c r="F8" s="4"/>
      <c r="G8" s="4"/>
      <c r="H8" s="4"/>
      <c r="I8" s="4"/>
      <c r="J8" s="4"/>
      <c r="K8" s="5"/>
      <c r="L8" s="5"/>
      <c r="M8" s="5"/>
      <c r="N8" s="5"/>
    </row>
    <row r="9" spans="1:14" x14ac:dyDescent="0.2">
      <c r="B9" s="11">
        <v>2007</v>
      </c>
      <c r="C9" s="4"/>
      <c r="D9" s="4"/>
      <c r="E9" s="4"/>
      <c r="F9" s="4"/>
      <c r="G9" s="4"/>
      <c r="H9" s="4"/>
      <c r="I9" s="4"/>
      <c r="J9" s="4"/>
      <c r="K9" s="5"/>
      <c r="L9" s="5"/>
      <c r="M9" s="5"/>
      <c r="N9" s="5"/>
    </row>
    <row r="10" spans="1:14" x14ac:dyDescent="0.2">
      <c r="B10" s="11">
        <v>2008</v>
      </c>
      <c r="C10" s="4"/>
      <c r="D10" s="4"/>
      <c r="E10" s="4"/>
      <c r="F10" s="4"/>
      <c r="G10" s="4"/>
      <c r="H10" s="4"/>
      <c r="I10" s="4"/>
      <c r="J10" s="4"/>
      <c r="K10" s="5"/>
      <c r="L10" s="5"/>
      <c r="M10" s="5"/>
      <c r="N10" s="5"/>
    </row>
    <row r="11" spans="1:14" x14ac:dyDescent="0.2">
      <c r="B11" s="11">
        <v>2009</v>
      </c>
      <c r="C11" s="4"/>
      <c r="D11" s="4"/>
      <c r="E11" s="4"/>
      <c r="F11" s="4"/>
      <c r="G11" s="4"/>
      <c r="H11" s="4"/>
      <c r="I11" s="4"/>
      <c r="J11" s="4"/>
      <c r="K11" s="5"/>
      <c r="L11" s="5"/>
      <c r="M11" s="5"/>
      <c r="N11" s="5"/>
    </row>
    <row r="12" spans="1:14" x14ac:dyDescent="0.2">
      <c r="B12" s="11">
        <v>2010</v>
      </c>
      <c r="C12" s="4"/>
      <c r="D12" s="4"/>
      <c r="E12" s="4"/>
      <c r="F12" s="4"/>
      <c r="G12" s="4"/>
      <c r="H12" s="4"/>
      <c r="I12" s="4"/>
      <c r="J12" s="4"/>
      <c r="K12" s="5"/>
      <c r="L12" s="5"/>
      <c r="M12" s="5"/>
      <c r="N12" s="5"/>
    </row>
    <row r="13" spans="1:14" x14ac:dyDescent="0.2">
      <c r="A13" t="s">
        <v>85</v>
      </c>
      <c r="B13" s="11">
        <v>2011</v>
      </c>
      <c r="C13" s="4">
        <v>1</v>
      </c>
      <c r="D13" s="4">
        <v>60</v>
      </c>
      <c r="E13" s="4">
        <v>75</v>
      </c>
      <c r="F13" s="4">
        <v>0</v>
      </c>
      <c r="G13" s="4">
        <v>53</v>
      </c>
      <c r="H13" s="4">
        <v>7</v>
      </c>
      <c r="I13" s="4">
        <v>6</v>
      </c>
      <c r="J13" s="4">
        <v>40</v>
      </c>
      <c r="K13" s="5">
        <v>77279</v>
      </c>
      <c r="L13" s="5">
        <v>0</v>
      </c>
      <c r="M13" s="5">
        <v>0</v>
      </c>
      <c r="N13" s="5">
        <v>0</v>
      </c>
    </row>
    <row r="14" spans="1:14" x14ac:dyDescent="0.2">
      <c r="A14" t="s">
        <v>85</v>
      </c>
      <c r="B14" s="30">
        <v>2012</v>
      </c>
      <c r="C14" s="4">
        <v>1</v>
      </c>
      <c r="D14" s="4">
        <v>59</v>
      </c>
      <c r="E14" s="4">
        <v>80</v>
      </c>
      <c r="F14" s="4">
        <v>0</v>
      </c>
      <c r="G14" s="4">
        <v>30</v>
      </c>
      <c r="H14" s="4">
        <v>2</v>
      </c>
      <c r="I14" s="4">
        <v>10</v>
      </c>
      <c r="J14" s="4">
        <v>18</v>
      </c>
      <c r="K14" s="5">
        <v>68912</v>
      </c>
      <c r="L14" s="5">
        <v>1000</v>
      </c>
      <c r="M14" s="5">
        <v>500</v>
      </c>
      <c r="N14" s="5">
        <v>514</v>
      </c>
    </row>
    <row r="15" spans="1:14" x14ac:dyDescent="0.2">
      <c r="A15" t="s">
        <v>85</v>
      </c>
      <c r="B15" s="11">
        <v>2013</v>
      </c>
      <c r="C15" s="4">
        <v>1</v>
      </c>
      <c r="D15" s="4">
        <v>63</v>
      </c>
      <c r="E15" s="4">
        <v>60</v>
      </c>
      <c r="F15" s="4">
        <v>11</v>
      </c>
      <c r="G15" s="4">
        <v>35</v>
      </c>
      <c r="H15" s="4">
        <v>10</v>
      </c>
      <c r="I15" s="4">
        <v>15</v>
      </c>
      <c r="J15" s="4">
        <v>10</v>
      </c>
      <c r="K15" s="5">
        <v>68380</v>
      </c>
      <c r="L15" s="5">
        <v>800</v>
      </c>
      <c r="M15" s="5">
        <v>360</v>
      </c>
      <c r="N15" s="5">
        <v>1027</v>
      </c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">
      <c r="B17" s="6" t="s">
        <v>7</v>
      </c>
      <c r="F17" s="7">
        <f>SUM(F5:F15)</f>
        <v>11</v>
      </c>
      <c r="K17" s="8">
        <f>SUM(K5:K15)</f>
        <v>214571</v>
      </c>
      <c r="L17" s="8">
        <f>SUM(L5:L15)</f>
        <v>1800</v>
      </c>
      <c r="M17" s="8">
        <f>SUM(M5:M15)</f>
        <v>860</v>
      </c>
      <c r="N17" s="8">
        <f>SUM(N5:N15)</f>
        <v>1541</v>
      </c>
    </row>
    <row r="19" spans="2:14" ht="63.75" x14ac:dyDescent="0.2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92</v>
      </c>
      <c r="H19" s="2" t="s">
        <v>93</v>
      </c>
      <c r="I19" s="2" t="s">
        <v>94</v>
      </c>
      <c r="J19" s="2" t="s">
        <v>95</v>
      </c>
      <c r="K19" s="2" t="s">
        <v>96</v>
      </c>
      <c r="L19" s="2" t="s">
        <v>11</v>
      </c>
      <c r="M19" s="2" t="s">
        <v>97</v>
      </c>
      <c r="N19" s="2" t="s">
        <v>28</v>
      </c>
    </row>
    <row r="20" spans="2:14" x14ac:dyDescent="0.2">
      <c r="B20" s="11">
        <f t="shared" ref="B20:C27" si="0">B5</f>
        <v>2003</v>
      </c>
      <c r="C20" s="4">
        <f t="shared" si="0"/>
        <v>1</v>
      </c>
      <c r="D20" s="4"/>
      <c r="E20" s="4"/>
      <c r="F20" s="9">
        <f t="shared" ref="F20:F27" si="1">IF(C5=0,"",IF(C5="","",(F5/C5)))</f>
        <v>0</v>
      </c>
      <c r="G20" s="28" t="str">
        <f t="shared" ref="G20:G27" si="2">IF(E5=0,"",IF(E5="","",(G5/E5)))</f>
        <v/>
      </c>
      <c r="H20" s="28" t="str">
        <f t="shared" ref="H20:H27" si="3">IF(G5=0,"",IF(G5="","",(H5/G5)))</f>
        <v/>
      </c>
      <c r="I20" s="28" t="str">
        <f t="shared" ref="I20:I27" si="4">IF(G5=0,"",IF(G5="","",(I5/G5)))</f>
        <v/>
      </c>
      <c r="J20" s="28" t="str">
        <f t="shared" ref="J20:J27" si="5">IF(G5=0,"",IF(G5="","",(J5/G5)))</f>
        <v/>
      </c>
      <c r="K20" s="5"/>
      <c r="L20" s="10" t="str">
        <f t="shared" ref="L20:L27" si="6">IF(K5=0,"",IF(K5="","",(L5/K5)))</f>
        <v/>
      </c>
      <c r="M20" s="10" t="str">
        <f t="shared" ref="M20:M27" si="7">IF(K5=0,"",IF(K5="","",(M5/K5)))</f>
        <v/>
      </c>
      <c r="N20" s="10" t="str">
        <f t="shared" ref="N20:N27" si="8">IF(K5=0,"",IF(K5="","",(N5/K5)))</f>
        <v/>
      </c>
    </row>
    <row r="21" spans="2:14" x14ac:dyDescent="0.2">
      <c r="B21" s="11">
        <f t="shared" si="0"/>
        <v>2004</v>
      </c>
      <c r="C21" s="4">
        <f t="shared" si="0"/>
        <v>1</v>
      </c>
      <c r="D21" s="10">
        <f t="shared" ref="D21:E28" si="9">IF(D5=0,"",IF(D5="","",((D6-D5)/D5)))</f>
        <v>0</v>
      </c>
      <c r="E21" s="10" t="str">
        <f t="shared" si="9"/>
        <v/>
      </c>
      <c r="F21" s="9">
        <f t="shared" si="1"/>
        <v>0</v>
      </c>
      <c r="G21" s="28" t="str">
        <f t="shared" si="2"/>
        <v/>
      </c>
      <c r="H21" s="28" t="str">
        <f t="shared" si="3"/>
        <v/>
      </c>
      <c r="I21" s="28" t="str">
        <f t="shared" si="4"/>
        <v/>
      </c>
      <c r="J21" s="28" t="str">
        <f t="shared" si="5"/>
        <v/>
      </c>
      <c r="K21" s="28" t="str">
        <f t="shared" ref="K21:K28" si="10">IF(K5=0,"",IF(K5="","",(K6-K5)/K5))</f>
        <v/>
      </c>
      <c r="L21" s="10" t="str">
        <f t="shared" si="6"/>
        <v/>
      </c>
      <c r="M21" s="10" t="str">
        <f t="shared" si="7"/>
        <v/>
      </c>
      <c r="N21" s="10" t="str">
        <f t="shared" si="8"/>
        <v/>
      </c>
    </row>
    <row r="22" spans="2:14" x14ac:dyDescent="0.2">
      <c r="B22" s="11">
        <f t="shared" si="0"/>
        <v>2005</v>
      </c>
      <c r="C22" s="4">
        <f t="shared" si="0"/>
        <v>1</v>
      </c>
      <c r="D22" s="10">
        <f t="shared" si="9"/>
        <v>0</v>
      </c>
      <c r="E22" s="10" t="str">
        <f t="shared" si="9"/>
        <v/>
      </c>
      <c r="F22" s="9">
        <f t="shared" si="1"/>
        <v>0</v>
      </c>
      <c r="G22" s="28" t="str">
        <f t="shared" si="2"/>
        <v/>
      </c>
      <c r="H22" s="28" t="str">
        <f t="shared" si="3"/>
        <v/>
      </c>
      <c r="I22" s="28" t="str">
        <f t="shared" si="4"/>
        <v/>
      </c>
      <c r="J22" s="28" t="str">
        <f t="shared" si="5"/>
        <v/>
      </c>
      <c r="K22" s="28" t="str">
        <f t="shared" si="10"/>
        <v/>
      </c>
      <c r="L22" s="10" t="str">
        <f t="shared" si="6"/>
        <v/>
      </c>
      <c r="M22" s="10" t="str">
        <f t="shared" si="7"/>
        <v/>
      </c>
      <c r="N22" s="10" t="str">
        <f t="shared" si="8"/>
        <v/>
      </c>
    </row>
    <row r="23" spans="2:14" x14ac:dyDescent="0.2">
      <c r="B23" s="11">
        <f t="shared" si="0"/>
        <v>2006</v>
      </c>
      <c r="C23" s="4">
        <f t="shared" si="0"/>
        <v>0</v>
      </c>
      <c r="D23" s="10">
        <f t="shared" si="9"/>
        <v>-1</v>
      </c>
      <c r="E23" s="10" t="str">
        <f t="shared" si="9"/>
        <v/>
      </c>
      <c r="F23" s="9" t="str">
        <f t="shared" si="1"/>
        <v/>
      </c>
      <c r="G23" s="28" t="str">
        <f t="shared" si="2"/>
        <v/>
      </c>
      <c r="H23" s="28" t="str">
        <f t="shared" si="3"/>
        <v/>
      </c>
      <c r="I23" s="28" t="str">
        <f t="shared" si="4"/>
        <v/>
      </c>
      <c r="J23" s="28" t="str">
        <f t="shared" si="5"/>
        <v/>
      </c>
      <c r="K23" s="28" t="str">
        <f t="shared" si="10"/>
        <v/>
      </c>
      <c r="L23" s="10" t="str">
        <f t="shared" si="6"/>
        <v/>
      </c>
      <c r="M23" s="10" t="str">
        <f t="shared" si="7"/>
        <v/>
      </c>
      <c r="N23" s="10" t="str">
        <f t="shared" si="8"/>
        <v/>
      </c>
    </row>
    <row r="24" spans="2:14" x14ac:dyDescent="0.2">
      <c r="B24" s="11">
        <f t="shared" si="0"/>
        <v>2007</v>
      </c>
      <c r="C24" s="4">
        <f t="shared" si="0"/>
        <v>0</v>
      </c>
      <c r="D24" s="10" t="str">
        <f t="shared" si="9"/>
        <v/>
      </c>
      <c r="E24" s="10" t="str">
        <f t="shared" si="9"/>
        <v/>
      </c>
      <c r="F24" s="9" t="str">
        <f t="shared" si="1"/>
        <v/>
      </c>
      <c r="G24" s="28" t="str">
        <f t="shared" si="2"/>
        <v/>
      </c>
      <c r="H24" s="28" t="str">
        <f t="shared" si="3"/>
        <v/>
      </c>
      <c r="I24" s="28" t="str">
        <f t="shared" si="4"/>
        <v/>
      </c>
      <c r="J24" s="28" t="str">
        <f t="shared" si="5"/>
        <v/>
      </c>
      <c r="K24" s="28" t="str">
        <f t="shared" si="10"/>
        <v/>
      </c>
      <c r="L24" s="10" t="str">
        <f t="shared" si="6"/>
        <v/>
      </c>
      <c r="M24" s="10" t="str">
        <f t="shared" si="7"/>
        <v/>
      </c>
      <c r="N24" s="10" t="str">
        <f t="shared" si="8"/>
        <v/>
      </c>
    </row>
    <row r="25" spans="2:14" x14ac:dyDescent="0.2">
      <c r="B25" s="11">
        <f t="shared" si="0"/>
        <v>2008</v>
      </c>
      <c r="C25" s="4">
        <f t="shared" si="0"/>
        <v>0</v>
      </c>
      <c r="D25" s="10" t="str">
        <f t="shared" si="9"/>
        <v/>
      </c>
      <c r="E25" s="10" t="str">
        <f t="shared" si="9"/>
        <v/>
      </c>
      <c r="F25" s="9" t="str">
        <f t="shared" si="1"/>
        <v/>
      </c>
      <c r="G25" s="28" t="str">
        <f t="shared" si="2"/>
        <v/>
      </c>
      <c r="H25" s="28" t="str">
        <f t="shared" si="3"/>
        <v/>
      </c>
      <c r="I25" s="28" t="str">
        <f t="shared" si="4"/>
        <v/>
      </c>
      <c r="J25" s="28" t="str">
        <f t="shared" si="5"/>
        <v/>
      </c>
      <c r="K25" s="28" t="str">
        <f t="shared" si="10"/>
        <v/>
      </c>
      <c r="L25" s="10" t="str">
        <f t="shared" si="6"/>
        <v/>
      </c>
      <c r="M25" s="10" t="str">
        <f t="shared" si="7"/>
        <v/>
      </c>
      <c r="N25" s="10" t="str">
        <f t="shared" si="8"/>
        <v/>
      </c>
    </row>
    <row r="26" spans="2:14" x14ac:dyDescent="0.2">
      <c r="B26" s="11">
        <f t="shared" si="0"/>
        <v>2009</v>
      </c>
      <c r="C26" s="4">
        <f t="shared" si="0"/>
        <v>0</v>
      </c>
      <c r="D26" s="10" t="str">
        <f t="shared" si="9"/>
        <v/>
      </c>
      <c r="E26" s="10" t="str">
        <f t="shared" si="9"/>
        <v/>
      </c>
      <c r="F26" s="9" t="str">
        <f t="shared" si="1"/>
        <v/>
      </c>
      <c r="G26" s="28" t="str">
        <f t="shared" si="2"/>
        <v/>
      </c>
      <c r="H26" s="28" t="str">
        <f t="shared" si="3"/>
        <v/>
      </c>
      <c r="I26" s="28" t="str">
        <f t="shared" si="4"/>
        <v/>
      </c>
      <c r="J26" s="28" t="str">
        <f t="shared" si="5"/>
        <v/>
      </c>
      <c r="K26" s="28" t="str">
        <f t="shared" si="10"/>
        <v/>
      </c>
      <c r="L26" s="10" t="str">
        <f t="shared" si="6"/>
        <v/>
      </c>
      <c r="M26" s="10" t="str">
        <f t="shared" si="7"/>
        <v/>
      </c>
      <c r="N26" s="10" t="str">
        <f t="shared" si="8"/>
        <v/>
      </c>
    </row>
    <row r="27" spans="2:14" x14ac:dyDescent="0.2">
      <c r="B27" s="11">
        <f t="shared" si="0"/>
        <v>2010</v>
      </c>
      <c r="C27" s="4">
        <f t="shared" si="0"/>
        <v>0</v>
      </c>
      <c r="D27" s="10" t="str">
        <f t="shared" si="9"/>
        <v/>
      </c>
      <c r="E27" s="10" t="str">
        <f t="shared" si="9"/>
        <v/>
      </c>
      <c r="F27" s="9" t="str">
        <f t="shared" si="1"/>
        <v/>
      </c>
      <c r="G27" s="28" t="str">
        <f t="shared" si="2"/>
        <v/>
      </c>
      <c r="H27" s="28" t="str">
        <f t="shared" si="3"/>
        <v/>
      </c>
      <c r="I27" s="28" t="str">
        <f t="shared" si="4"/>
        <v/>
      </c>
      <c r="J27" s="28" t="str">
        <f t="shared" si="5"/>
        <v/>
      </c>
      <c r="K27" s="28" t="str">
        <f t="shared" si="10"/>
        <v/>
      </c>
      <c r="L27" s="10" t="str">
        <f t="shared" si="6"/>
        <v/>
      </c>
      <c r="M27" s="10" t="str">
        <f t="shared" si="7"/>
        <v/>
      </c>
      <c r="N27" s="10" t="str">
        <f t="shared" si="8"/>
        <v/>
      </c>
    </row>
    <row r="28" spans="2:14" x14ac:dyDescent="0.2">
      <c r="B28" s="11">
        <f t="shared" ref="B28:C28" si="11">B13</f>
        <v>2011</v>
      </c>
      <c r="C28" s="4">
        <f t="shared" si="11"/>
        <v>1</v>
      </c>
      <c r="D28" s="10" t="str">
        <f t="shared" si="9"/>
        <v/>
      </c>
      <c r="E28" s="10" t="str">
        <f t="shared" si="9"/>
        <v/>
      </c>
      <c r="F28" s="9">
        <f t="shared" ref="F28" si="12">IF(C13=0,"",IF(C13="","",(F13/C13)))</f>
        <v>0</v>
      </c>
      <c r="G28" s="28">
        <f t="shared" ref="G28" si="13">IF(E13=0,"",IF(E13="","",(G13/E13)))</f>
        <v>0.70666666666666667</v>
      </c>
      <c r="H28" s="28">
        <f t="shared" ref="H28" si="14">IF(G13=0,"",IF(G13="","",(H13/G13)))</f>
        <v>0.13207547169811321</v>
      </c>
      <c r="I28" s="28">
        <f t="shared" ref="I28" si="15">IF(G13=0,"",IF(G13="","",(I13/G13)))</f>
        <v>0.11320754716981132</v>
      </c>
      <c r="J28" s="28">
        <f t="shared" ref="J28" si="16">IF(G13=0,"",IF(G13="","",(J13/G13)))</f>
        <v>0.75471698113207553</v>
      </c>
      <c r="K28" s="28" t="str">
        <f t="shared" si="10"/>
        <v/>
      </c>
      <c r="L28" s="10">
        <f t="shared" ref="L28" si="17">IF(K13=0,"",IF(K13="","",(L13/K13)))</f>
        <v>0</v>
      </c>
      <c r="M28" s="10">
        <f t="shared" ref="M28" si="18">IF(K13=0,"",IF(K13="","",(M13/K13)))</f>
        <v>0</v>
      </c>
      <c r="N28" s="10">
        <f t="shared" ref="N28" si="19">IF(K13=0,"",IF(K13="","",(N13/K13)))</f>
        <v>0</v>
      </c>
    </row>
    <row r="29" spans="2:14" x14ac:dyDescent="0.2">
      <c r="B29" s="11">
        <f>B14</f>
        <v>2012</v>
      </c>
      <c r="C29" s="4">
        <f>C14</f>
        <v>1</v>
      </c>
      <c r="D29" s="10">
        <f t="shared" ref="D29:E30" si="20">IF(D13=0,"",IF(D13="","",((D14-D13)/D13)))</f>
        <v>-1.6666666666666666E-2</v>
      </c>
      <c r="E29" s="10">
        <f t="shared" si="20"/>
        <v>6.6666666666666666E-2</v>
      </c>
      <c r="F29" s="9">
        <f t="shared" ref="F29" si="21">IF(C14=0,"",IF(C14="","",(F14/C14)))</f>
        <v>0</v>
      </c>
      <c r="G29" s="28">
        <f t="shared" ref="G29" si="22">IF(E14=0,"",IF(E14="","",(G14/E14)))</f>
        <v>0.375</v>
      </c>
      <c r="H29" s="28">
        <f t="shared" ref="H29" si="23">IF(G14=0,"",IF(G14="","",(H14/G14)))</f>
        <v>6.6666666666666666E-2</v>
      </c>
      <c r="I29" s="28">
        <f t="shared" ref="I29" si="24">IF(G14=0,"",IF(G14="","",(I14/G14)))</f>
        <v>0.33333333333333331</v>
      </c>
      <c r="J29" s="28">
        <f t="shared" ref="J29" si="25">IF(G14=0,"",IF(G14="","",(J14/G14)))</f>
        <v>0.6</v>
      </c>
      <c r="K29" s="28">
        <f t="shared" ref="K29:K30" si="26">IF(K13=0,"",IF(K13="","",(K14-K13)/K13))</f>
        <v>-0.10827003455013652</v>
      </c>
      <c r="L29" s="10">
        <f t="shared" ref="L29" si="27">IF(K14=0,"",IF(K14="","",(L14/K14)))</f>
        <v>1.4511260738332947E-2</v>
      </c>
      <c r="M29" s="10">
        <f t="shared" ref="M29" si="28">IF(K14=0,"",IF(K14="","",(M14/K14)))</f>
        <v>7.2556303691664733E-3</v>
      </c>
      <c r="N29" s="10">
        <f t="shared" ref="N29" si="29">IF(K14=0,"",IF(K14="","",(N14/K14)))</f>
        <v>7.4587880195031344E-3</v>
      </c>
    </row>
    <row r="30" spans="2:14" x14ac:dyDescent="0.2">
      <c r="B30" s="11">
        <f t="shared" ref="B30:C30" si="30">B15</f>
        <v>2013</v>
      </c>
      <c r="C30" s="4">
        <f t="shared" si="30"/>
        <v>1</v>
      </c>
      <c r="D30" s="10">
        <f t="shared" si="20"/>
        <v>6.7796610169491525E-2</v>
      </c>
      <c r="E30" s="10">
        <f t="shared" si="20"/>
        <v>-0.25</v>
      </c>
      <c r="F30" s="9">
        <f t="shared" ref="F30" si="31">IF(C15=0,"",IF(C15="","",(F15/C15)))</f>
        <v>11</v>
      </c>
      <c r="G30" s="28">
        <f t="shared" ref="G30" si="32">IF(E15=0,"",IF(E15="","",(G15/E15)))</f>
        <v>0.58333333333333337</v>
      </c>
      <c r="H30" s="28">
        <f t="shared" ref="H30" si="33">IF(G15=0,"",IF(G15="","",(H15/G15)))</f>
        <v>0.2857142857142857</v>
      </c>
      <c r="I30" s="28">
        <f t="shared" ref="I30" si="34">IF(G15=0,"",IF(G15="","",(I15/G15)))</f>
        <v>0.42857142857142855</v>
      </c>
      <c r="J30" s="28">
        <f t="shared" ref="J30" si="35">IF(G15=0,"",IF(G15="","",(J15/G15)))</f>
        <v>0.2857142857142857</v>
      </c>
      <c r="K30" s="28">
        <f t="shared" si="26"/>
        <v>-7.7199907127931278E-3</v>
      </c>
      <c r="L30" s="10">
        <f t="shared" ref="L30" si="36">IF(K15=0,"",IF(K15="","",(L15/K15)))</f>
        <v>1.1699327288680901E-2</v>
      </c>
      <c r="M30" s="10">
        <f t="shared" ref="M30" si="37">IF(K15=0,"",IF(K15="","",(M15/K15)))</f>
        <v>5.264697279906405E-3</v>
      </c>
      <c r="N30" s="10">
        <f t="shared" ref="N30" si="38">IF(K15=0,"",IF(K15="","",(N15/K15)))</f>
        <v>1.5019011406844106E-2</v>
      </c>
    </row>
    <row r="32" spans="2:14" x14ac:dyDescent="0.2">
      <c r="B32" s="37" t="s">
        <v>34</v>
      </c>
      <c r="C32" s="37"/>
      <c r="D32" s="37"/>
      <c r="E32" s="37"/>
      <c r="F32" s="37"/>
      <c r="G32" s="37"/>
      <c r="H32" s="37"/>
    </row>
    <row r="33" spans="2:6" x14ac:dyDescent="0.2">
      <c r="B33" s="37" t="s">
        <v>26</v>
      </c>
      <c r="C33" s="37"/>
      <c r="D33" s="37"/>
      <c r="E33" s="37"/>
      <c r="F33" s="37"/>
    </row>
  </sheetData>
  <mergeCells count="4">
    <mergeCell ref="B1:N1"/>
    <mergeCell ref="B2:N2"/>
    <mergeCell ref="B32:H32"/>
    <mergeCell ref="B33:F33"/>
  </mergeCells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6.710937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customWidth="1"/>
    <col min="8" max="8" width="10" bestFit="1" customWidth="1"/>
    <col min="9" max="9" width="11" bestFit="1" customWidth="1"/>
    <col min="10" max="11" width="10" bestFit="1" customWidth="1"/>
    <col min="12" max="12" width="7.42578125" bestFit="1" customWidth="1"/>
    <col min="13" max="13" width="10" bestFit="1" customWidth="1"/>
    <col min="14" max="14" width="7.5703125" bestFit="1" customWidth="1"/>
  </cols>
  <sheetData>
    <row r="1" spans="1:14" ht="23.25" x14ac:dyDescent="0.35">
      <c r="B1" s="35" t="s">
        <v>70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ht="18" x14ac:dyDescent="0.25">
      <c r="B2" s="36" t="str">
        <f>"Canada and USA: "&amp; B5 &amp; "-" &amp; B15</f>
        <v>Canada and USA: 2003-2013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4" spans="1:14" s="1" customFormat="1" ht="38.25" x14ac:dyDescent="0.2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91</v>
      </c>
      <c r="H4" s="2" t="s">
        <v>87</v>
      </c>
      <c r="I4" s="2" t="s">
        <v>88</v>
      </c>
      <c r="J4" s="2" t="s">
        <v>98</v>
      </c>
      <c r="K4" s="2" t="s">
        <v>89</v>
      </c>
      <c r="L4" s="2" t="s">
        <v>4</v>
      </c>
      <c r="M4" s="2" t="s">
        <v>90</v>
      </c>
      <c r="N4" s="2" t="s">
        <v>27</v>
      </c>
    </row>
    <row r="5" spans="1:14" x14ac:dyDescent="0.2">
      <c r="A5" t="s">
        <v>35</v>
      </c>
      <c r="B5" s="11">
        <v>2003</v>
      </c>
      <c r="C5" s="4">
        <v>2</v>
      </c>
      <c r="D5" s="4">
        <v>130</v>
      </c>
      <c r="E5" s="4">
        <v>100</v>
      </c>
      <c r="F5" s="4">
        <v>57</v>
      </c>
      <c r="G5" s="4">
        <v>109</v>
      </c>
      <c r="H5" s="4">
        <v>46</v>
      </c>
      <c r="I5" s="4">
        <v>25</v>
      </c>
      <c r="J5" s="4">
        <v>38</v>
      </c>
      <c r="K5" s="5">
        <v>26392</v>
      </c>
      <c r="L5" s="5">
        <v>150</v>
      </c>
      <c r="M5" s="5">
        <v>100</v>
      </c>
      <c r="N5" s="5">
        <v>1404</v>
      </c>
    </row>
    <row r="6" spans="1:14" x14ac:dyDescent="0.2">
      <c r="A6" t="s">
        <v>35</v>
      </c>
      <c r="B6" s="11">
        <v>2004</v>
      </c>
      <c r="C6" s="4">
        <v>2</v>
      </c>
      <c r="D6" s="4">
        <v>81</v>
      </c>
      <c r="E6" s="4">
        <v>65</v>
      </c>
      <c r="F6" s="4">
        <v>5</v>
      </c>
      <c r="G6" s="4">
        <v>91</v>
      </c>
      <c r="H6" s="4">
        <v>14</v>
      </c>
      <c r="I6" s="4">
        <v>20</v>
      </c>
      <c r="J6" s="4">
        <v>57</v>
      </c>
      <c r="K6" s="5">
        <v>36005</v>
      </c>
      <c r="L6" s="5">
        <v>784</v>
      </c>
      <c r="M6" s="5">
        <v>390</v>
      </c>
      <c r="N6" s="5">
        <v>4384</v>
      </c>
    </row>
    <row r="7" spans="1:14" x14ac:dyDescent="0.2">
      <c r="A7" t="s">
        <v>35</v>
      </c>
      <c r="B7" s="11">
        <v>2005</v>
      </c>
      <c r="C7" s="4">
        <v>2</v>
      </c>
      <c r="D7" s="4">
        <v>138</v>
      </c>
      <c r="E7" s="4">
        <v>99</v>
      </c>
      <c r="F7" s="4">
        <v>13</v>
      </c>
      <c r="G7" s="4">
        <v>78</v>
      </c>
      <c r="H7" s="4">
        <v>22</v>
      </c>
      <c r="I7" s="4">
        <v>22</v>
      </c>
      <c r="J7" s="4">
        <v>34</v>
      </c>
      <c r="K7" s="5">
        <v>36037</v>
      </c>
      <c r="L7" s="5">
        <v>1065</v>
      </c>
      <c r="M7" s="5">
        <v>640</v>
      </c>
      <c r="N7" s="5">
        <v>1874</v>
      </c>
    </row>
    <row r="8" spans="1:14" x14ac:dyDescent="0.2">
      <c r="A8" t="s">
        <v>35</v>
      </c>
      <c r="B8" s="11">
        <v>2006</v>
      </c>
      <c r="C8" s="4">
        <v>2</v>
      </c>
      <c r="D8" s="4">
        <v>92</v>
      </c>
      <c r="E8" s="4">
        <v>45</v>
      </c>
      <c r="F8" s="4">
        <v>25</v>
      </c>
      <c r="G8" s="4">
        <v>35</v>
      </c>
      <c r="H8" s="4">
        <v>13</v>
      </c>
      <c r="I8" s="4">
        <v>10</v>
      </c>
      <c r="J8" s="4">
        <v>12</v>
      </c>
      <c r="K8" s="5">
        <v>33692</v>
      </c>
      <c r="L8" s="5">
        <v>1100</v>
      </c>
      <c r="M8" s="5">
        <v>1015</v>
      </c>
      <c r="N8" s="5">
        <v>774</v>
      </c>
    </row>
    <row r="9" spans="1:14" x14ac:dyDescent="0.2">
      <c r="A9" t="s">
        <v>35</v>
      </c>
      <c r="B9" s="11">
        <v>2007</v>
      </c>
      <c r="C9" s="4">
        <v>2</v>
      </c>
      <c r="D9" s="4">
        <v>94</v>
      </c>
      <c r="E9" s="4">
        <v>45</v>
      </c>
      <c r="F9" s="4">
        <v>3</v>
      </c>
      <c r="G9" s="4">
        <v>9</v>
      </c>
      <c r="H9" s="4">
        <v>2</v>
      </c>
      <c r="I9" s="4">
        <v>2</v>
      </c>
      <c r="J9" s="4">
        <v>5</v>
      </c>
      <c r="K9" s="5">
        <v>27498</v>
      </c>
      <c r="L9" s="5">
        <v>714</v>
      </c>
      <c r="M9" s="5">
        <v>511</v>
      </c>
      <c r="N9" s="5">
        <v>2430</v>
      </c>
    </row>
    <row r="10" spans="1:14" x14ac:dyDescent="0.2">
      <c r="A10" t="s">
        <v>35</v>
      </c>
      <c r="B10" s="11">
        <v>2008</v>
      </c>
      <c r="C10" s="4">
        <v>3</v>
      </c>
      <c r="D10" s="4">
        <v>39</v>
      </c>
      <c r="E10" s="4">
        <v>18</v>
      </c>
      <c r="F10" s="4">
        <v>5</v>
      </c>
      <c r="G10" s="4">
        <v>7</v>
      </c>
      <c r="H10" s="4">
        <v>0</v>
      </c>
      <c r="I10" s="4">
        <v>3</v>
      </c>
      <c r="J10" s="4">
        <v>4</v>
      </c>
      <c r="K10" s="5">
        <v>17879</v>
      </c>
      <c r="L10" s="5">
        <v>628</v>
      </c>
      <c r="M10" s="5">
        <v>450</v>
      </c>
      <c r="N10" s="5">
        <v>1603</v>
      </c>
    </row>
    <row r="11" spans="1:14" x14ac:dyDescent="0.2">
      <c r="A11" t="s">
        <v>35</v>
      </c>
      <c r="B11" s="11">
        <v>2009</v>
      </c>
      <c r="C11" s="4">
        <v>5</v>
      </c>
      <c r="D11" s="4">
        <v>90</v>
      </c>
      <c r="E11" s="4">
        <v>48</v>
      </c>
      <c r="F11" s="4">
        <v>57</v>
      </c>
      <c r="G11" s="4">
        <v>21</v>
      </c>
      <c r="H11" s="4">
        <v>10</v>
      </c>
      <c r="I11" s="4">
        <v>6</v>
      </c>
      <c r="J11" s="4">
        <v>5</v>
      </c>
      <c r="K11" s="5">
        <v>32686</v>
      </c>
      <c r="L11" s="5">
        <v>100</v>
      </c>
      <c r="M11" s="5">
        <v>0</v>
      </c>
      <c r="N11" s="5">
        <v>1754</v>
      </c>
    </row>
    <row r="12" spans="1:14" x14ac:dyDescent="0.2">
      <c r="A12" t="s">
        <v>35</v>
      </c>
      <c r="B12" s="11">
        <v>2010</v>
      </c>
      <c r="C12" s="4">
        <v>5</v>
      </c>
      <c r="D12" s="4">
        <v>198</v>
      </c>
      <c r="E12" s="4">
        <v>141</v>
      </c>
      <c r="F12" s="4">
        <v>72</v>
      </c>
      <c r="G12" s="4">
        <v>62</v>
      </c>
      <c r="H12" s="4">
        <v>13</v>
      </c>
      <c r="I12" s="4">
        <v>6</v>
      </c>
      <c r="J12" s="4">
        <v>43</v>
      </c>
      <c r="K12" s="5">
        <v>31450</v>
      </c>
      <c r="L12" s="5">
        <v>49</v>
      </c>
      <c r="M12" s="5">
        <v>10</v>
      </c>
      <c r="N12" s="5">
        <v>2460</v>
      </c>
    </row>
    <row r="13" spans="1:14" x14ac:dyDescent="0.2">
      <c r="A13" t="s">
        <v>35</v>
      </c>
      <c r="B13" s="11">
        <v>2011</v>
      </c>
      <c r="C13" s="4">
        <v>5</v>
      </c>
      <c r="D13" s="4">
        <v>197</v>
      </c>
      <c r="E13" s="4">
        <v>160</v>
      </c>
      <c r="F13" s="4">
        <v>13</v>
      </c>
      <c r="G13" s="4">
        <v>83</v>
      </c>
      <c r="H13" s="4">
        <v>15</v>
      </c>
      <c r="I13" s="4">
        <v>9</v>
      </c>
      <c r="J13" s="4">
        <v>59</v>
      </c>
      <c r="K13" s="5">
        <v>74786</v>
      </c>
      <c r="L13" s="5">
        <v>1165</v>
      </c>
      <c r="M13" s="5">
        <v>530</v>
      </c>
      <c r="N13" s="5">
        <v>1139</v>
      </c>
    </row>
    <row r="14" spans="1:14" x14ac:dyDescent="0.2">
      <c r="A14" t="s">
        <v>35</v>
      </c>
      <c r="B14" s="11">
        <v>2012</v>
      </c>
      <c r="C14" s="4">
        <v>6</v>
      </c>
      <c r="D14" s="4">
        <v>212</v>
      </c>
      <c r="E14" s="4">
        <v>134</v>
      </c>
      <c r="F14" s="4">
        <v>27</v>
      </c>
      <c r="G14" s="4">
        <v>123</v>
      </c>
      <c r="H14" s="4">
        <v>36</v>
      </c>
      <c r="I14" s="4">
        <v>23</v>
      </c>
      <c r="J14" s="4">
        <v>64</v>
      </c>
      <c r="K14" s="5">
        <v>79204</v>
      </c>
      <c r="L14" s="5">
        <v>2003</v>
      </c>
      <c r="M14" s="5">
        <v>502</v>
      </c>
      <c r="N14" s="5">
        <v>2078</v>
      </c>
    </row>
    <row r="15" spans="1:14" x14ac:dyDescent="0.2">
      <c r="A15" t="s">
        <v>35</v>
      </c>
      <c r="B15" s="11">
        <v>2013</v>
      </c>
      <c r="C15" s="4">
        <v>7</v>
      </c>
      <c r="D15" s="4">
        <v>222</v>
      </c>
      <c r="E15" s="4">
        <v>130</v>
      </c>
      <c r="F15" s="4">
        <v>0</v>
      </c>
      <c r="G15" s="4">
        <v>120</v>
      </c>
      <c r="H15" s="4">
        <v>34</v>
      </c>
      <c r="I15" s="4">
        <v>24</v>
      </c>
      <c r="J15" s="4">
        <v>62</v>
      </c>
      <c r="K15" s="5">
        <v>78718</v>
      </c>
      <c r="L15" s="5">
        <v>3274</v>
      </c>
      <c r="M15" s="5">
        <v>282</v>
      </c>
      <c r="N15" s="5">
        <v>1000</v>
      </c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">
      <c r="B17" s="6" t="s">
        <v>7</v>
      </c>
      <c r="F17" s="7">
        <f>SUM(F5:F15)</f>
        <v>277</v>
      </c>
      <c r="K17" s="8">
        <f>SUM(K5:K15)</f>
        <v>474347</v>
      </c>
      <c r="L17" s="8">
        <f>SUM(L5:L15)</f>
        <v>11032</v>
      </c>
      <c r="M17" s="8">
        <f>SUM(M5:M15)</f>
        <v>4430</v>
      </c>
      <c r="N17" s="8">
        <f>SUM(N5:N15)</f>
        <v>20900</v>
      </c>
    </row>
    <row r="19" spans="2:14" ht="63.75" x14ac:dyDescent="0.2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92</v>
      </c>
      <c r="H19" s="2" t="s">
        <v>93</v>
      </c>
      <c r="I19" s="2" t="s">
        <v>94</v>
      </c>
      <c r="J19" s="2" t="s">
        <v>95</v>
      </c>
      <c r="K19" s="2" t="s">
        <v>96</v>
      </c>
      <c r="L19" s="2" t="s">
        <v>11</v>
      </c>
      <c r="M19" s="2" t="s">
        <v>97</v>
      </c>
      <c r="N19" s="2" t="s">
        <v>28</v>
      </c>
    </row>
    <row r="20" spans="2:14" x14ac:dyDescent="0.2">
      <c r="B20" s="11">
        <f t="shared" ref="B20:C30" si="0">B5</f>
        <v>2003</v>
      </c>
      <c r="C20" s="4">
        <f t="shared" si="0"/>
        <v>2</v>
      </c>
      <c r="D20" s="4"/>
      <c r="E20" s="4"/>
      <c r="F20" s="9">
        <f t="shared" ref="F20:F30" si="1">IF(C5=0,"",IF(C5="","",(F5/C5)))</f>
        <v>28.5</v>
      </c>
      <c r="G20" s="28">
        <f t="shared" ref="G20:G30" si="2">IF(E5=0,"",IF(E5="","",(G5/E5)))</f>
        <v>1.0900000000000001</v>
      </c>
      <c r="H20" s="28">
        <f t="shared" ref="H20:H30" si="3">IF(G5=0,"",IF(G5="","",(H5/G5)))</f>
        <v>0.42201834862385323</v>
      </c>
      <c r="I20" s="28">
        <f t="shared" ref="I20:I30" si="4">IF(G5=0,"",IF(G5="","",(I5/G5)))</f>
        <v>0.22935779816513763</v>
      </c>
      <c r="J20" s="28">
        <f t="shared" ref="J20:J30" si="5">IF(G5=0,"",IF(G5="","",(J5/G5)))</f>
        <v>0.34862385321100919</v>
      </c>
      <c r="K20" s="5"/>
      <c r="L20" s="10">
        <f t="shared" ref="L20:L30" si="6">IF(K5=0,"",IF(K5="","",(L5/K5)))</f>
        <v>5.6835404668081234E-3</v>
      </c>
      <c r="M20" s="10">
        <f t="shared" ref="M20:M30" si="7">IF(K5=0,"",IF(K5="","",(M5/K5)))</f>
        <v>3.7890269778720824E-3</v>
      </c>
      <c r="N20" s="10">
        <f t="shared" ref="N20:N30" si="8">IF(K5=0,"",IF(K5="","",(N5/K5)))</f>
        <v>5.3197938769324035E-2</v>
      </c>
    </row>
    <row r="21" spans="2:14" x14ac:dyDescent="0.2">
      <c r="B21" s="11">
        <f t="shared" si="0"/>
        <v>2004</v>
      </c>
      <c r="C21" s="4">
        <f t="shared" si="0"/>
        <v>2</v>
      </c>
      <c r="D21" s="10">
        <f t="shared" ref="D21:E30" si="9">IF(D5=0,"",IF(D5="","",((D6-D5)/D5)))</f>
        <v>-0.37692307692307692</v>
      </c>
      <c r="E21" s="10">
        <f t="shared" si="9"/>
        <v>-0.35</v>
      </c>
      <c r="F21" s="9">
        <f t="shared" si="1"/>
        <v>2.5</v>
      </c>
      <c r="G21" s="28">
        <f t="shared" si="2"/>
        <v>1.4</v>
      </c>
      <c r="H21" s="28">
        <f t="shared" si="3"/>
        <v>0.15384615384615385</v>
      </c>
      <c r="I21" s="28">
        <f t="shared" si="4"/>
        <v>0.21978021978021978</v>
      </c>
      <c r="J21" s="28">
        <f t="shared" si="5"/>
        <v>0.62637362637362637</v>
      </c>
      <c r="K21" s="28">
        <f t="shared" ref="K21:K30" si="10">IF(K5=0,"",IF(K5="","",(K6-K5)/K5))</f>
        <v>0.36423916338284329</v>
      </c>
      <c r="L21" s="10">
        <f t="shared" si="6"/>
        <v>2.1774753506457436E-2</v>
      </c>
      <c r="M21" s="10">
        <f t="shared" si="7"/>
        <v>1.0831828912651021E-2</v>
      </c>
      <c r="N21" s="10">
        <f t="shared" si="8"/>
        <v>0.12176086654631302</v>
      </c>
    </row>
    <row r="22" spans="2:14" x14ac:dyDescent="0.2">
      <c r="B22" s="11">
        <f t="shared" si="0"/>
        <v>2005</v>
      </c>
      <c r="C22" s="4">
        <f t="shared" si="0"/>
        <v>2</v>
      </c>
      <c r="D22" s="10">
        <f t="shared" si="9"/>
        <v>0.70370370370370372</v>
      </c>
      <c r="E22" s="10">
        <f t="shared" si="9"/>
        <v>0.52307692307692311</v>
      </c>
      <c r="F22" s="9">
        <f t="shared" si="1"/>
        <v>6.5</v>
      </c>
      <c r="G22" s="28">
        <f t="shared" si="2"/>
        <v>0.78787878787878785</v>
      </c>
      <c r="H22" s="28">
        <f t="shared" si="3"/>
        <v>0.28205128205128205</v>
      </c>
      <c r="I22" s="28">
        <f t="shared" si="4"/>
        <v>0.28205128205128205</v>
      </c>
      <c r="J22" s="28">
        <f t="shared" si="5"/>
        <v>0.4358974358974359</v>
      </c>
      <c r="K22" s="28">
        <f t="shared" si="10"/>
        <v>8.887654492431607E-4</v>
      </c>
      <c r="L22" s="10">
        <f t="shared" si="6"/>
        <v>2.9552959458334489E-2</v>
      </c>
      <c r="M22" s="10">
        <f t="shared" si="7"/>
        <v>1.7759524932708048E-2</v>
      </c>
      <c r="N22" s="10">
        <f t="shared" si="8"/>
        <v>5.2002108943585756E-2</v>
      </c>
    </row>
    <row r="23" spans="2:14" x14ac:dyDescent="0.2">
      <c r="B23" s="11">
        <f t="shared" si="0"/>
        <v>2006</v>
      </c>
      <c r="C23" s="4">
        <f t="shared" si="0"/>
        <v>2</v>
      </c>
      <c r="D23" s="10">
        <f t="shared" si="9"/>
        <v>-0.33333333333333331</v>
      </c>
      <c r="E23" s="10">
        <f t="shared" si="9"/>
        <v>-0.54545454545454541</v>
      </c>
      <c r="F23" s="9">
        <f t="shared" si="1"/>
        <v>12.5</v>
      </c>
      <c r="G23" s="28">
        <f t="shared" si="2"/>
        <v>0.77777777777777779</v>
      </c>
      <c r="H23" s="28">
        <f t="shared" si="3"/>
        <v>0.37142857142857144</v>
      </c>
      <c r="I23" s="28">
        <f t="shared" si="4"/>
        <v>0.2857142857142857</v>
      </c>
      <c r="J23" s="28">
        <f t="shared" si="5"/>
        <v>0.34285714285714286</v>
      </c>
      <c r="K23" s="28">
        <f t="shared" si="10"/>
        <v>-6.5072009323750596E-2</v>
      </c>
      <c r="L23" s="10">
        <f t="shared" si="6"/>
        <v>3.2648699988127743E-2</v>
      </c>
      <c r="M23" s="10">
        <f t="shared" si="7"/>
        <v>3.0125845898136057E-2</v>
      </c>
      <c r="N23" s="10">
        <f t="shared" si="8"/>
        <v>2.2972812537100797E-2</v>
      </c>
    </row>
    <row r="24" spans="2:14" x14ac:dyDescent="0.2">
      <c r="B24" s="11">
        <f t="shared" si="0"/>
        <v>2007</v>
      </c>
      <c r="C24" s="4">
        <f t="shared" si="0"/>
        <v>2</v>
      </c>
      <c r="D24" s="10">
        <f t="shared" si="9"/>
        <v>2.1739130434782608E-2</v>
      </c>
      <c r="E24" s="10">
        <f t="shared" si="9"/>
        <v>0</v>
      </c>
      <c r="F24" s="9">
        <f t="shared" si="1"/>
        <v>1.5</v>
      </c>
      <c r="G24" s="28">
        <f t="shared" si="2"/>
        <v>0.2</v>
      </c>
      <c r="H24" s="28">
        <f t="shared" si="3"/>
        <v>0.22222222222222221</v>
      </c>
      <c r="I24" s="28">
        <f t="shared" si="4"/>
        <v>0.22222222222222221</v>
      </c>
      <c r="J24" s="28">
        <f t="shared" si="5"/>
        <v>0.55555555555555558</v>
      </c>
      <c r="K24" s="28">
        <f t="shared" si="10"/>
        <v>-0.18384186156951204</v>
      </c>
      <c r="L24" s="10">
        <f t="shared" si="6"/>
        <v>2.5965524765437488E-2</v>
      </c>
      <c r="M24" s="10">
        <f t="shared" si="7"/>
        <v>1.8583169685068006E-2</v>
      </c>
      <c r="N24" s="10">
        <f t="shared" si="8"/>
        <v>8.8370063277329255E-2</v>
      </c>
    </row>
    <row r="25" spans="2:14" x14ac:dyDescent="0.2">
      <c r="B25" s="11">
        <f t="shared" si="0"/>
        <v>2008</v>
      </c>
      <c r="C25" s="4">
        <f t="shared" si="0"/>
        <v>3</v>
      </c>
      <c r="D25" s="10">
        <f t="shared" si="9"/>
        <v>-0.58510638297872342</v>
      </c>
      <c r="E25" s="10">
        <f t="shared" si="9"/>
        <v>-0.6</v>
      </c>
      <c r="F25" s="9">
        <f t="shared" si="1"/>
        <v>1.6666666666666667</v>
      </c>
      <c r="G25" s="28">
        <f t="shared" si="2"/>
        <v>0.3888888888888889</v>
      </c>
      <c r="H25" s="28">
        <f t="shared" si="3"/>
        <v>0</v>
      </c>
      <c r="I25" s="28">
        <f t="shared" si="4"/>
        <v>0.42857142857142855</v>
      </c>
      <c r="J25" s="28">
        <f t="shared" si="5"/>
        <v>0.5714285714285714</v>
      </c>
      <c r="K25" s="28">
        <f t="shared" si="10"/>
        <v>-0.34980725870972434</v>
      </c>
      <c r="L25" s="10">
        <f t="shared" si="6"/>
        <v>3.5125006991442477E-2</v>
      </c>
      <c r="M25" s="10">
        <f t="shared" si="7"/>
        <v>2.5169192907880753E-2</v>
      </c>
      <c r="N25" s="10">
        <f t="shared" si="8"/>
        <v>8.965825829185077E-2</v>
      </c>
    </row>
    <row r="26" spans="2:14" x14ac:dyDescent="0.2">
      <c r="B26" s="11">
        <f t="shared" si="0"/>
        <v>2009</v>
      </c>
      <c r="C26" s="4">
        <f t="shared" si="0"/>
        <v>5</v>
      </c>
      <c r="D26" s="10">
        <f t="shared" si="9"/>
        <v>1.3076923076923077</v>
      </c>
      <c r="E26" s="10">
        <f t="shared" si="9"/>
        <v>1.6666666666666667</v>
      </c>
      <c r="F26" s="9">
        <f t="shared" si="1"/>
        <v>11.4</v>
      </c>
      <c r="G26" s="28">
        <f t="shared" si="2"/>
        <v>0.4375</v>
      </c>
      <c r="H26" s="28">
        <f t="shared" si="3"/>
        <v>0.47619047619047616</v>
      </c>
      <c r="I26" s="28">
        <f t="shared" si="4"/>
        <v>0.2857142857142857</v>
      </c>
      <c r="J26" s="28">
        <f t="shared" si="5"/>
        <v>0.23809523809523808</v>
      </c>
      <c r="K26" s="28">
        <f t="shared" si="10"/>
        <v>0.82817830974886741</v>
      </c>
      <c r="L26" s="10">
        <f t="shared" si="6"/>
        <v>3.0594138163127947E-3</v>
      </c>
      <c r="M26" s="10">
        <f t="shared" si="7"/>
        <v>0</v>
      </c>
      <c r="N26" s="10">
        <f t="shared" si="8"/>
        <v>5.3662118338126417E-2</v>
      </c>
    </row>
    <row r="27" spans="2:14" x14ac:dyDescent="0.2">
      <c r="B27" s="11">
        <f t="shared" si="0"/>
        <v>2010</v>
      </c>
      <c r="C27" s="4">
        <f t="shared" si="0"/>
        <v>5</v>
      </c>
      <c r="D27" s="10">
        <f t="shared" si="9"/>
        <v>1.2</v>
      </c>
      <c r="E27" s="10">
        <f t="shared" si="9"/>
        <v>1.9375</v>
      </c>
      <c r="F27" s="9">
        <f t="shared" si="1"/>
        <v>14.4</v>
      </c>
      <c r="G27" s="28">
        <f t="shared" si="2"/>
        <v>0.43971631205673761</v>
      </c>
      <c r="H27" s="28">
        <f t="shared" si="3"/>
        <v>0.20967741935483872</v>
      </c>
      <c r="I27" s="28">
        <f t="shared" si="4"/>
        <v>9.6774193548387094E-2</v>
      </c>
      <c r="J27" s="28">
        <f t="shared" si="5"/>
        <v>0.69354838709677424</v>
      </c>
      <c r="K27" s="28">
        <f t="shared" si="10"/>
        <v>-3.7814354769626142E-2</v>
      </c>
      <c r="L27" s="10">
        <f t="shared" si="6"/>
        <v>1.5580286168521463E-3</v>
      </c>
      <c r="M27" s="10">
        <f t="shared" si="7"/>
        <v>3.1796502384737679E-4</v>
      </c>
      <c r="N27" s="10">
        <f t="shared" si="8"/>
        <v>7.8219395866454697E-2</v>
      </c>
    </row>
    <row r="28" spans="2:14" x14ac:dyDescent="0.2">
      <c r="B28" s="11">
        <f t="shared" si="0"/>
        <v>2011</v>
      </c>
      <c r="C28" s="4">
        <f t="shared" si="0"/>
        <v>5</v>
      </c>
      <c r="D28" s="10">
        <f t="shared" si="9"/>
        <v>-5.0505050505050509E-3</v>
      </c>
      <c r="E28" s="10">
        <f t="shared" si="9"/>
        <v>0.13475177304964539</v>
      </c>
      <c r="F28" s="9">
        <f t="shared" si="1"/>
        <v>2.6</v>
      </c>
      <c r="G28" s="28">
        <f t="shared" si="2"/>
        <v>0.51875000000000004</v>
      </c>
      <c r="H28" s="28">
        <f t="shared" si="3"/>
        <v>0.18072289156626506</v>
      </c>
      <c r="I28" s="28">
        <f t="shared" si="4"/>
        <v>0.10843373493975904</v>
      </c>
      <c r="J28" s="28">
        <f t="shared" si="5"/>
        <v>0.71084337349397586</v>
      </c>
      <c r="K28" s="28">
        <f t="shared" si="10"/>
        <v>1.377933227344992</v>
      </c>
      <c r="L28" s="10">
        <f t="shared" si="6"/>
        <v>1.5577781937795843E-2</v>
      </c>
      <c r="M28" s="10">
        <f t="shared" si="7"/>
        <v>7.0868879201989674E-3</v>
      </c>
      <c r="N28" s="10">
        <f t="shared" si="8"/>
        <v>1.5230123285106837E-2</v>
      </c>
    </row>
    <row r="29" spans="2:14" x14ac:dyDescent="0.2">
      <c r="B29" s="11">
        <f t="shared" si="0"/>
        <v>2012</v>
      </c>
      <c r="C29" s="4">
        <f t="shared" si="0"/>
        <v>6</v>
      </c>
      <c r="D29" s="10">
        <f t="shared" si="9"/>
        <v>7.6142131979695438E-2</v>
      </c>
      <c r="E29" s="10">
        <f t="shared" si="9"/>
        <v>-0.16250000000000001</v>
      </c>
      <c r="F29" s="9">
        <f t="shared" si="1"/>
        <v>4.5</v>
      </c>
      <c r="G29" s="28">
        <f t="shared" si="2"/>
        <v>0.91791044776119401</v>
      </c>
      <c r="H29" s="28">
        <f t="shared" si="3"/>
        <v>0.29268292682926828</v>
      </c>
      <c r="I29" s="28">
        <f t="shared" si="4"/>
        <v>0.18699186991869918</v>
      </c>
      <c r="J29" s="28">
        <f t="shared" si="5"/>
        <v>0.52032520325203258</v>
      </c>
      <c r="K29" s="28">
        <f t="shared" si="10"/>
        <v>5.9075227983847241E-2</v>
      </c>
      <c r="L29" s="10">
        <f t="shared" si="6"/>
        <v>2.5289126811777182E-2</v>
      </c>
      <c r="M29" s="10">
        <f t="shared" si="7"/>
        <v>6.3380637341548408E-3</v>
      </c>
      <c r="N29" s="10">
        <f t="shared" si="8"/>
        <v>2.6236048684409877E-2</v>
      </c>
    </row>
    <row r="30" spans="2:14" x14ac:dyDescent="0.2">
      <c r="B30" s="11">
        <f t="shared" si="0"/>
        <v>2013</v>
      </c>
      <c r="C30" s="4">
        <f t="shared" si="0"/>
        <v>7</v>
      </c>
      <c r="D30" s="10">
        <f t="shared" si="9"/>
        <v>4.716981132075472E-2</v>
      </c>
      <c r="E30" s="10">
        <f t="shared" si="9"/>
        <v>-2.9850746268656716E-2</v>
      </c>
      <c r="F30" s="9">
        <f t="shared" si="1"/>
        <v>0</v>
      </c>
      <c r="G30" s="28">
        <f t="shared" si="2"/>
        <v>0.92307692307692313</v>
      </c>
      <c r="H30" s="28">
        <f t="shared" si="3"/>
        <v>0.28333333333333333</v>
      </c>
      <c r="I30" s="28">
        <f t="shared" si="4"/>
        <v>0.2</v>
      </c>
      <c r="J30" s="28">
        <f t="shared" si="5"/>
        <v>0.51666666666666672</v>
      </c>
      <c r="K30" s="28">
        <f t="shared" si="10"/>
        <v>-6.1360537346598657E-3</v>
      </c>
      <c r="L30" s="10">
        <f t="shared" si="6"/>
        <v>4.1591503849183163E-2</v>
      </c>
      <c r="M30" s="10">
        <f t="shared" si="7"/>
        <v>3.5824080896364238E-3</v>
      </c>
      <c r="N30" s="10">
        <f t="shared" si="8"/>
        <v>1.2703574785944765E-2</v>
      </c>
    </row>
    <row r="32" spans="2:14" x14ac:dyDescent="0.2">
      <c r="B32" s="37" t="s">
        <v>34</v>
      </c>
      <c r="C32" s="37"/>
      <c r="D32" s="37"/>
      <c r="E32" s="37"/>
      <c r="F32" s="37"/>
      <c r="G32" s="37"/>
      <c r="H32" s="37"/>
    </row>
    <row r="33" spans="2:6" x14ac:dyDescent="0.2">
      <c r="B33" s="37" t="s">
        <v>26</v>
      </c>
      <c r="C33" s="37"/>
      <c r="D33" s="37"/>
      <c r="E33" s="37"/>
      <c r="F33" s="37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6.570312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0" width="10" bestFit="1" customWidth="1"/>
    <col min="11" max="11" width="10.140625" bestFit="1" customWidth="1"/>
    <col min="12" max="12" width="7.5703125" bestFit="1" customWidth="1"/>
    <col min="13" max="13" width="10" bestFit="1" customWidth="1"/>
    <col min="14" max="14" width="7.5703125" bestFit="1" customWidth="1"/>
  </cols>
  <sheetData>
    <row r="1" spans="1:14" ht="23.25" x14ac:dyDescent="0.35">
      <c r="B1" s="35" t="s">
        <v>76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ht="18" x14ac:dyDescent="0.25">
      <c r="B2" s="36" t="str">
        <f>"Canada and USA: "&amp; B5 &amp; "-" &amp; B15</f>
        <v>Canada and USA: 2003-2013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4" spans="1:14" s="1" customFormat="1" ht="38.25" x14ac:dyDescent="0.2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91</v>
      </c>
      <c r="H4" s="2" t="s">
        <v>87</v>
      </c>
      <c r="I4" s="2" t="s">
        <v>88</v>
      </c>
      <c r="J4" s="2" t="s">
        <v>98</v>
      </c>
      <c r="K4" s="2" t="s">
        <v>89</v>
      </c>
      <c r="L4" s="2" t="s">
        <v>4</v>
      </c>
      <c r="M4" s="2" t="s">
        <v>90</v>
      </c>
      <c r="N4" s="2" t="s">
        <v>27</v>
      </c>
    </row>
    <row r="5" spans="1:14" x14ac:dyDescent="0.2">
      <c r="A5" t="s">
        <v>52</v>
      </c>
      <c r="B5" s="11">
        <v>2003</v>
      </c>
      <c r="C5" s="4">
        <v>1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5">
        <v>0</v>
      </c>
      <c r="L5" s="5">
        <v>0</v>
      </c>
      <c r="M5" s="5">
        <v>0</v>
      </c>
      <c r="N5" s="5">
        <v>0</v>
      </c>
    </row>
    <row r="6" spans="1:14" x14ac:dyDescent="0.2">
      <c r="A6" t="s">
        <v>52</v>
      </c>
      <c r="B6" s="11">
        <v>2004</v>
      </c>
      <c r="C6" s="4">
        <v>1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5">
        <v>0</v>
      </c>
      <c r="L6" s="5">
        <v>0</v>
      </c>
      <c r="M6" s="5">
        <v>0</v>
      </c>
      <c r="N6" s="5">
        <v>0</v>
      </c>
    </row>
    <row r="7" spans="1:14" x14ac:dyDescent="0.2">
      <c r="A7" t="s">
        <v>52</v>
      </c>
      <c r="B7" s="11">
        <v>2005</v>
      </c>
      <c r="C7" s="4">
        <v>1</v>
      </c>
      <c r="D7" s="4">
        <v>90</v>
      </c>
      <c r="E7" s="4">
        <v>102</v>
      </c>
      <c r="F7" s="4">
        <v>90</v>
      </c>
      <c r="G7" s="4">
        <v>37</v>
      </c>
      <c r="H7" s="4">
        <v>5</v>
      </c>
      <c r="I7" s="4">
        <v>2</v>
      </c>
      <c r="J7" s="4">
        <v>30</v>
      </c>
      <c r="K7" s="5">
        <v>146910</v>
      </c>
      <c r="L7" s="5">
        <v>588</v>
      </c>
      <c r="M7" s="5">
        <v>515</v>
      </c>
      <c r="N7" s="5">
        <v>1328</v>
      </c>
    </row>
    <row r="8" spans="1:14" x14ac:dyDescent="0.2">
      <c r="A8" t="s">
        <v>52</v>
      </c>
      <c r="B8" s="11">
        <v>2006</v>
      </c>
      <c r="C8" s="4">
        <v>2</v>
      </c>
      <c r="D8" s="4">
        <v>98</v>
      </c>
      <c r="E8" s="4">
        <v>101</v>
      </c>
      <c r="F8" s="4">
        <v>8</v>
      </c>
      <c r="G8" s="4">
        <v>42</v>
      </c>
      <c r="H8" s="4">
        <v>8</v>
      </c>
      <c r="I8" s="4">
        <v>6</v>
      </c>
      <c r="J8" s="4">
        <v>28</v>
      </c>
      <c r="K8" s="5">
        <v>155121</v>
      </c>
      <c r="L8" s="5">
        <v>1106</v>
      </c>
      <c r="M8" s="5">
        <v>968</v>
      </c>
      <c r="N8" s="5">
        <v>3847</v>
      </c>
    </row>
    <row r="9" spans="1:14" x14ac:dyDescent="0.2">
      <c r="A9" t="s">
        <v>52</v>
      </c>
      <c r="B9" s="11">
        <v>2007</v>
      </c>
      <c r="C9" s="4">
        <v>2</v>
      </c>
      <c r="D9" s="4">
        <v>121</v>
      </c>
      <c r="E9" s="4">
        <v>132</v>
      </c>
      <c r="F9" s="4">
        <v>33</v>
      </c>
      <c r="G9" s="4">
        <v>39</v>
      </c>
      <c r="H9" s="4">
        <v>10</v>
      </c>
      <c r="I9" s="4">
        <v>6</v>
      </c>
      <c r="J9" s="4">
        <v>23</v>
      </c>
      <c r="K9" s="5">
        <v>234129</v>
      </c>
      <c r="L9" s="5">
        <v>2200</v>
      </c>
      <c r="M9" s="5">
        <v>1000</v>
      </c>
      <c r="N9" s="5">
        <v>4587</v>
      </c>
    </row>
    <row r="10" spans="1:14" x14ac:dyDescent="0.2">
      <c r="A10" t="s">
        <v>52</v>
      </c>
      <c r="B10" s="11">
        <v>2008</v>
      </c>
      <c r="C10" s="4">
        <v>2</v>
      </c>
      <c r="D10" s="4">
        <v>129</v>
      </c>
      <c r="E10" s="4">
        <v>25</v>
      </c>
      <c r="F10" s="4">
        <v>6</v>
      </c>
      <c r="G10" s="4">
        <v>11</v>
      </c>
      <c r="H10" s="4">
        <v>0</v>
      </c>
      <c r="I10" s="4">
        <v>11</v>
      </c>
      <c r="J10" s="4">
        <v>0</v>
      </c>
      <c r="K10" s="5">
        <v>34400</v>
      </c>
      <c r="L10" s="5">
        <v>440</v>
      </c>
      <c r="M10" s="5">
        <v>200</v>
      </c>
      <c r="N10" s="5">
        <v>2434</v>
      </c>
    </row>
    <row r="11" spans="1:14" x14ac:dyDescent="0.2">
      <c r="A11" t="s">
        <v>52</v>
      </c>
      <c r="B11" s="11">
        <v>2009</v>
      </c>
      <c r="C11" s="4">
        <v>2</v>
      </c>
      <c r="D11" s="4">
        <v>155</v>
      </c>
      <c r="E11" s="4">
        <v>144</v>
      </c>
      <c r="F11" s="4">
        <v>32</v>
      </c>
      <c r="G11" s="4">
        <v>12</v>
      </c>
      <c r="H11" s="4">
        <v>9</v>
      </c>
      <c r="I11" s="4">
        <v>0</v>
      </c>
      <c r="J11" s="4">
        <v>3</v>
      </c>
      <c r="K11" s="5">
        <v>251744</v>
      </c>
      <c r="L11" s="5">
        <v>937</v>
      </c>
      <c r="M11" s="5">
        <v>529</v>
      </c>
      <c r="N11" s="5">
        <v>1241</v>
      </c>
    </row>
    <row r="12" spans="1:14" x14ac:dyDescent="0.2">
      <c r="A12" t="s">
        <v>52</v>
      </c>
      <c r="B12" s="11">
        <v>2010</v>
      </c>
      <c r="C12" s="4">
        <v>2</v>
      </c>
      <c r="D12" s="4">
        <v>234</v>
      </c>
      <c r="E12" s="4">
        <v>141</v>
      </c>
      <c r="F12" s="4">
        <v>12</v>
      </c>
      <c r="G12" s="4">
        <v>48</v>
      </c>
      <c r="H12" s="4">
        <v>11</v>
      </c>
      <c r="I12" s="4">
        <v>0</v>
      </c>
      <c r="J12" s="4">
        <v>37</v>
      </c>
      <c r="K12" s="5">
        <v>139711</v>
      </c>
      <c r="L12" s="5">
        <v>6289</v>
      </c>
      <c r="M12" s="5">
        <v>739</v>
      </c>
      <c r="N12" s="5">
        <v>2298</v>
      </c>
    </row>
    <row r="13" spans="1:14" x14ac:dyDescent="0.2">
      <c r="A13" t="s">
        <v>52</v>
      </c>
      <c r="B13" s="11">
        <v>2011</v>
      </c>
      <c r="C13" s="4">
        <v>2</v>
      </c>
      <c r="D13" s="4">
        <v>198</v>
      </c>
      <c r="E13" s="4">
        <v>118</v>
      </c>
      <c r="F13" s="4">
        <v>41</v>
      </c>
      <c r="G13" s="4">
        <v>40</v>
      </c>
      <c r="H13" s="4">
        <v>6</v>
      </c>
      <c r="I13" s="4">
        <v>4</v>
      </c>
      <c r="J13" s="4">
        <v>30</v>
      </c>
      <c r="K13" s="5">
        <v>187640</v>
      </c>
      <c r="L13" s="5">
        <v>2548</v>
      </c>
      <c r="M13" s="5">
        <v>1488</v>
      </c>
      <c r="N13" s="5">
        <v>15323</v>
      </c>
    </row>
    <row r="14" spans="1:14" x14ac:dyDescent="0.2">
      <c r="A14" t="s">
        <v>52</v>
      </c>
      <c r="B14" s="11">
        <v>2012</v>
      </c>
      <c r="C14" s="4">
        <v>2</v>
      </c>
      <c r="D14" s="4">
        <v>198</v>
      </c>
      <c r="E14" s="4">
        <v>117</v>
      </c>
      <c r="F14" s="4">
        <v>0</v>
      </c>
      <c r="G14" s="4">
        <v>40</v>
      </c>
      <c r="H14" s="4">
        <v>6</v>
      </c>
      <c r="I14" s="4">
        <v>4</v>
      </c>
      <c r="J14" s="4">
        <v>30</v>
      </c>
      <c r="K14" s="5">
        <v>187247</v>
      </c>
      <c r="L14" s="5">
        <v>2540</v>
      </c>
      <c r="M14" s="5">
        <v>1435</v>
      </c>
      <c r="N14" s="5">
        <v>17067</v>
      </c>
    </row>
    <row r="15" spans="1:14" x14ac:dyDescent="0.2">
      <c r="A15" t="s">
        <v>52</v>
      </c>
      <c r="B15" s="11">
        <v>2013</v>
      </c>
      <c r="C15" s="4">
        <v>2</v>
      </c>
      <c r="D15" s="4">
        <v>196</v>
      </c>
      <c r="E15" s="4">
        <v>110</v>
      </c>
      <c r="F15" s="4">
        <v>0</v>
      </c>
      <c r="G15" s="4">
        <v>40</v>
      </c>
      <c r="H15" s="4">
        <v>6</v>
      </c>
      <c r="I15" s="4">
        <v>4</v>
      </c>
      <c r="J15" s="4">
        <v>30</v>
      </c>
      <c r="K15" s="5">
        <v>186099</v>
      </c>
      <c r="L15" s="5">
        <v>2480</v>
      </c>
      <c r="M15" s="5">
        <v>1363</v>
      </c>
      <c r="N15" s="5">
        <v>1114</v>
      </c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">
      <c r="B17" s="6" t="s">
        <v>7</v>
      </c>
      <c r="F17" s="7">
        <f>SUM(F5:F15)</f>
        <v>222</v>
      </c>
      <c r="K17" s="8">
        <f>SUM(K5:K15)</f>
        <v>1523001</v>
      </c>
      <c r="L17" s="8">
        <f>SUM(L5:L15)</f>
        <v>19128</v>
      </c>
      <c r="M17" s="8">
        <f>SUM(M5:M15)</f>
        <v>8237</v>
      </c>
      <c r="N17" s="8">
        <f>SUM(N5:N15)</f>
        <v>49239</v>
      </c>
    </row>
    <row r="19" spans="2:14" ht="63.75" x14ac:dyDescent="0.2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92</v>
      </c>
      <c r="H19" s="2" t="s">
        <v>93</v>
      </c>
      <c r="I19" s="2" t="s">
        <v>94</v>
      </c>
      <c r="J19" s="2" t="s">
        <v>95</v>
      </c>
      <c r="K19" s="2" t="s">
        <v>96</v>
      </c>
      <c r="L19" s="2" t="s">
        <v>11</v>
      </c>
      <c r="M19" s="2" t="s">
        <v>97</v>
      </c>
      <c r="N19" s="2" t="s">
        <v>28</v>
      </c>
    </row>
    <row r="20" spans="2:14" x14ac:dyDescent="0.2">
      <c r="B20" s="11">
        <f>B5</f>
        <v>2003</v>
      </c>
      <c r="C20" s="4">
        <f>C5</f>
        <v>1</v>
      </c>
      <c r="D20" s="4"/>
      <c r="E20" s="4"/>
      <c r="F20" s="9">
        <f>IF(C5=0,"",IF(C5="","",(F5/C5)))</f>
        <v>0</v>
      </c>
      <c r="G20" s="28" t="str">
        <f>IF(E5=0,"",IF(E5="","",(G5/E5)))</f>
        <v/>
      </c>
      <c r="H20" s="28" t="str">
        <f>IF(G5=0,"",IF(G5="","",(H5/G5)))</f>
        <v/>
      </c>
      <c r="I20" s="28" t="str">
        <f>IF(G5=0,"",IF(G5="","",(I5/G5)))</f>
        <v/>
      </c>
      <c r="J20" s="28" t="str">
        <f>IF(G5=0,"",IF(G5="","",(J5/G5)))</f>
        <v/>
      </c>
      <c r="K20" s="5"/>
      <c r="L20" s="10" t="str">
        <f>IF(K5=0,"",IF(K5="","",(L5/K5)))</f>
        <v/>
      </c>
      <c r="M20" s="10" t="str">
        <f>IF(K5=0,"",IF(K5="","",(M5/K5)))</f>
        <v/>
      </c>
      <c r="N20" s="10" t="str">
        <f>IF(K5=0,"",IF(K5="","",(N5/K5)))</f>
        <v/>
      </c>
    </row>
    <row r="21" spans="2:14" x14ac:dyDescent="0.2">
      <c r="B21" s="11">
        <f>B6</f>
        <v>2004</v>
      </c>
      <c r="C21" s="4">
        <f>C6</f>
        <v>1</v>
      </c>
      <c r="D21" s="10" t="str">
        <f>IF(D5=0,"",IF(D5="","",((D6-D5)/D5)))</f>
        <v/>
      </c>
      <c r="E21" s="10" t="str">
        <f>IF(E5=0,"",IF(E5="","",((E6-E5)/E5)))</f>
        <v/>
      </c>
      <c r="F21" s="9">
        <f>IF(C6=0,"",IF(C6="","",(F6/C6)))</f>
        <v>0</v>
      </c>
      <c r="G21" s="28" t="str">
        <f>IF(E6=0,"",IF(E6="","",(G6/E6)))</f>
        <v/>
      </c>
      <c r="H21" s="28" t="str">
        <f>IF(G6=0,"",IF(G6="","",(H6/G6)))</f>
        <v/>
      </c>
      <c r="I21" s="28" t="str">
        <f>IF(G6=0,"",IF(G6="","",(I6/G6)))</f>
        <v/>
      </c>
      <c r="J21" s="28" t="str">
        <f>IF(G6=0,"",IF(G6="","",(J6/G6)))</f>
        <v/>
      </c>
      <c r="K21" s="28" t="str">
        <f>IF(K5=0,"",IF(K5="","",(K6-K5)/K5))</f>
        <v/>
      </c>
      <c r="L21" s="10" t="str">
        <f>IF(K6=0,"",IF(K6="","",(L6/K6)))</f>
        <v/>
      </c>
      <c r="M21" s="10" t="str">
        <f>IF(K6=0,"",IF(K6="","",(M6/K6)))</f>
        <v/>
      </c>
      <c r="N21" s="10" t="str">
        <f>IF(K6=0,"",IF(K6="","",(N6/K6)))</f>
        <v/>
      </c>
    </row>
    <row r="22" spans="2:14" x14ac:dyDescent="0.2">
      <c r="B22" s="11">
        <f t="shared" ref="B22:C22" si="0">B7</f>
        <v>2005</v>
      </c>
      <c r="C22" s="4">
        <f t="shared" si="0"/>
        <v>1</v>
      </c>
      <c r="D22" s="10" t="str">
        <f>IF(D6=0,"",IF(D6="","",((D7-D6)/D6)))</f>
        <v/>
      </c>
      <c r="E22" s="10" t="str">
        <f>IF(E6=0,"",IF(E6="","",((E7-E6)/E6)))</f>
        <v/>
      </c>
      <c r="F22" s="9">
        <f>IF(C7=0,"",IF(C7="","",(F7/C7)))</f>
        <v>90</v>
      </c>
      <c r="G22" s="28">
        <f>IF(E7=0,"",IF(E7="","",(G7/E7)))</f>
        <v>0.36274509803921567</v>
      </c>
      <c r="H22" s="28">
        <f>IF(G7=0,"",IF(G7="","",(H7/G7)))</f>
        <v>0.13513513513513514</v>
      </c>
      <c r="I22" s="28">
        <f>IF(G7=0,"",IF(G7="","",(I7/G7)))</f>
        <v>5.4054054054054057E-2</v>
      </c>
      <c r="J22" s="28">
        <f>IF(G7=0,"",IF(G7="","",(J7/G7)))</f>
        <v>0.81081081081081086</v>
      </c>
      <c r="K22" s="28" t="str">
        <f>IF(K6=0,"",IF(K6="","",(K7-K6)/K6))</f>
        <v/>
      </c>
      <c r="L22" s="10">
        <f>IF(K7=0,"",IF(K7="","",(L7/K7)))</f>
        <v>4.0024504798856445E-3</v>
      </c>
      <c r="M22" s="10">
        <f>IF(K7=0,"",IF(K7="","",(M7/K7)))</f>
        <v>3.5055476141855556E-3</v>
      </c>
      <c r="N22" s="10">
        <f>IF(K7=0,"",IF(K7="","",(N7/K7)))</f>
        <v>9.0395480225988704E-3</v>
      </c>
    </row>
    <row r="23" spans="2:14" x14ac:dyDescent="0.2">
      <c r="B23" s="11">
        <f t="shared" ref="B23:C30" si="1">B8</f>
        <v>2006</v>
      </c>
      <c r="C23" s="4">
        <f t="shared" si="1"/>
        <v>2</v>
      </c>
      <c r="D23" s="10">
        <f t="shared" ref="D23:E23" si="2">IF(D7=0,"",IF(D7="","",((D8-D7)/D7)))</f>
        <v>8.8888888888888892E-2</v>
      </c>
      <c r="E23" s="10">
        <f t="shared" si="2"/>
        <v>-9.8039215686274508E-3</v>
      </c>
      <c r="F23" s="9">
        <f t="shared" ref="F23:F30" si="3">IF(C8=0,"",IF(C8="","",(F8/C8)))</f>
        <v>4</v>
      </c>
      <c r="G23" s="28">
        <f t="shared" ref="G23:G30" si="4">IF(E8=0,"",IF(E8="","",(G8/E8)))</f>
        <v>0.41584158415841582</v>
      </c>
      <c r="H23" s="28">
        <f t="shared" ref="H23:H30" si="5">IF(G8=0,"",IF(G8="","",(H8/G8)))</f>
        <v>0.19047619047619047</v>
      </c>
      <c r="I23" s="28">
        <f t="shared" ref="I23:I30" si="6">IF(G8=0,"",IF(G8="","",(I8/G8)))</f>
        <v>0.14285714285714285</v>
      </c>
      <c r="J23" s="28">
        <f t="shared" ref="J23:J30" si="7">IF(G8=0,"",IF(G8="","",(J8/G8)))</f>
        <v>0.66666666666666663</v>
      </c>
      <c r="K23" s="28">
        <f>IF(K7=0,"",IF(K7="","",(K8-K7)/K7))</f>
        <v>5.5891362058403102E-2</v>
      </c>
      <c r="L23" s="10">
        <f t="shared" ref="L23:L30" si="8">IF(K8=0,"",IF(K8="","",(L8/K8)))</f>
        <v>7.1299179350313626E-3</v>
      </c>
      <c r="M23" s="10">
        <f t="shared" ref="M23:M30" si="9">IF(K8=0,"",IF(K8="","",(M8/K8)))</f>
        <v>6.2402898382552972E-3</v>
      </c>
      <c r="N23" s="10">
        <f t="shared" ref="N23:N30" si="10">IF(K8=0,"",IF(K8="","",(N8/K8)))</f>
        <v>2.4799994842735672E-2</v>
      </c>
    </row>
    <row r="24" spans="2:14" x14ac:dyDescent="0.2">
      <c r="B24" s="11">
        <f t="shared" si="1"/>
        <v>2007</v>
      </c>
      <c r="C24" s="4">
        <f t="shared" si="1"/>
        <v>2</v>
      </c>
      <c r="D24" s="10">
        <f t="shared" ref="D24:E30" si="11">IF(D8=0,"",IF(D8="","",((D9-D8)/D8)))</f>
        <v>0.23469387755102042</v>
      </c>
      <c r="E24" s="10">
        <f t="shared" si="11"/>
        <v>0.30693069306930693</v>
      </c>
      <c r="F24" s="9">
        <f t="shared" si="3"/>
        <v>16.5</v>
      </c>
      <c r="G24" s="28">
        <f t="shared" si="4"/>
        <v>0.29545454545454547</v>
      </c>
      <c r="H24" s="28">
        <f t="shared" si="5"/>
        <v>0.25641025641025639</v>
      </c>
      <c r="I24" s="28">
        <f t="shared" si="6"/>
        <v>0.15384615384615385</v>
      </c>
      <c r="J24" s="28">
        <f t="shared" si="7"/>
        <v>0.58974358974358976</v>
      </c>
      <c r="K24" s="28">
        <f t="shared" ref="K24:K30" si="12">IF(K8=0,"",IF(K8="","",(K9-K8)/K8))</f>
        <v>0.50933142514553154</v>
      </c>
      <c r="L24" s="10">
        <f t="shared" si="8"/>
        <v>9.3965292637819327E-3</v>
      </c>
      <c r="M24" s="10">
        <f t="shared" si="9"/>
        <v>4.2711496653554237E-3</v>
      </c>
      <c r="N24" s="10">
        <f t="shared" si="10"/>
        <v>1.959176351498533E-2</v>
      </c>
    </row>
    <row r="25" spans="2:14" x14ac:dyDescent="0.2">
      <c r="B25" s="11">
        <f t="shared" si="1"/>
        <v>2008</v>
      </c>
      <c r="C25" s="4">
        <f t="shared" si="1"/>
        <v>2</v>
      </c>
      <c r="D25" s="10">
        <f t="shared" si="11"/>
        <v>6.6115702479338845E-2</v>
      </c>
      <c r="E25" s="10">
        <f t="shared" si="11"/>
        <v>-0.81060606060606055</v>
      </c>
      <c r="F25" s="9">
        <f t="shared" si="3"/>
        <v>3</v>
      </c>
      <c r="G25" s="28">
        <f t="shared" si="4"/>
        <v>0.44</v>
      </c>
      <c r="H25" s="28">
        <f t="shared" si="5"/>
        <v>0</v>
      </c>
      <c r="I25" s="28">
        <f t="shared" si="6"/>
        <v>1</v>
      </c>
      <c r="J25" s="28">
        <f t="shared" si="7"/>
        <v>0</v>
      </c>
      <c r="K25" s="28">
        <f t="shared" si="12"/>
        <v>-0.85307245151177347</v>
      </c>
      <c r="L25" s="10">
        <f t="shared" si="8"/>
        <v>1.2790697674418604E-2</v>
      </c>
      <c r="M25" s="10">
        <f t="shared" si="9"/>
        <v>5.8139534883720929E-3</v>
      </c>
      <c r="N25" s="10">
        <f t="shared" si="10"/>
        <v>7.0755813953488372E-2</v>
      </c>
    </row>
    <row r="26" spans="2:14" x14ac:dyDescent="0.2">
      <c r="B26" s="11">
        <f t="shared" si="1"/>
        <v>2009</v>
      </c>
      <c r="C26" s="4">
        <f t="shared" si="1"/>
        <v>2</v>
      </c>
      <c r="D26" s="10">
        <f t="shared" si="11"/>
        <v>0.20155038759689922</v>
      </c>
      <c r="E26" s="10">
        <f t="shared" si="11"/>
        <v>4.76</v>
      </c>
      <c r="F26" s="9">
        <f t="shared" si="3"/>
        <v>16</v>
      </c>
      <c r="G26" s="28">
        <f t="shared" si="4"/>
        <v>8.3333333333333329E-2</v>
      </c>
      <c r="H26" s="28">
        <f t="shared" si="5"/>
        <v>0.75</v>
      </c>
      <c r="I26" s="28">
        <f t="shared" si="6"/>
        <v>0</v>
      </c>
      <c r="J26" s="28">
        <f t="shared" si="7"/>
        <v>0.25</v>
      </c>
      <c r="K26" s="28">
        <f t="shared" si="12"/>
        <v>6.3181395348837208</v>
      </c>
      <c r="L26" s="10">
        <f t="shared" si="8"/>
        <v>3.7220350832591841E-3</v>
      </c>
      <c r="M26" s="10">
        <f t="shared" si="9"/>
        <v>2.1013410448709803E-3</v>
      </c>
      <c r="N26" s="10">
        <f t="shared" si="10"/>
        <v>4.9296110334307872E-3</v>
      </c>
    </row>
    <row r="27" spans="2:14" x14ac:dyDescent="0.2">
      <c r="B27" s="11">
        <f t="shared" si="1"/>
        <v>2010</v>
      </c>
      <c r="C27" s="4">
        <f t="shared" si="1"/>
        <v>2</v>
      </c>
      <c r="D27" s="10">
        <f t="shared" si="11"/>
        <v>0.50967741935483868</v>
      </c>
      <c r="E27" s="10">
        <f t="shared" si="11"/>
        <v>-2.0833333333333332E-2</v>
      </c>
      <c r="F27" s="9">
        <f t="shared" si="3"/>
        <v>6</v>
      </c>
      <c r="G27" s="28">
        <f t="shared" si="4"/>
        <v>0.34042553191489361</v>
      </c>
      <c r="H27" s="28">
        <f t="shared" si="5"/>
        <v>0.22916666666666666</v>
      </c>
      <c r="I27" s="28">
        <f t="shared" si="6"/>
        <v>0</v>
      </c>
      <c r="J27" s="28">
        <f t="shared" si="7"/>
        <v>0.77083333333333337</v>
      </c>
      <c r="K27" s="28">
        <f t="shared" si="12"/>
        <v>-0.44502748824202365</v>
      </c>
      <c r="L27" s="10">
        <f t="shared" si="8"/>
        <v>4.5014351053245631E-2</v>
      </c>
      <c r="M27" s="10">
        <f t="shared" si="9"/>
        <v>5.2894904481393737E-3</v>
      </c>
      <c r="N27" s="10">
        <f t="shared" si="10"/>
        <v>1.6448239580276428E-2</v>
      </c>
    </row>
    <row r="28" spans="2:14" x14ac:dyDescent="0.2">
      <c r="B28" s="11">
        <f t="shared" si="1"/>
        <v>2011</v>
      </c>
      <c r="C28" s="4">
        <f t="shared" si="1"/>
        <v>2</v>
      </c>
      <c r="D28" s="10">
        <f t="shared" si="11"/>
        <v>-0.15384615384615385</v>
      </c>
      <c r="E28" s="10">
        <f t="shared" si="11"/>
        <v>-0.16312056737588654</v>
      </c>
      <c r="F28" s="9">
        <f t="shared" si="3"/>
        <v>20.5</v>
      </c>
      <c r="G28" s="28">
        <f t="shared" si="4"/>
        <v>0.33898305084745761</v>
      </c>
      <c r="H28" s="28">
        <f t="shared" si="5"/>
        <v>0.15</v>
      </c>
      <c r="I28" s="28">
        <f t="shared" si="6"/>
        <v>0.1</v>
      </c>
      <c r="J28" s="28">
        <f t="shared" si="7"/>
        <v>0.75</v>
      </c>
      <c r="K28" s="28">
        <f t="shared" si="12"/>
        <v>0.34305817007966444</v>
      </c>
      <c r="L28" s="10">
        <f t="shared" si="8"/>
        <v>1.3579194201662759E-2</v>
      </c>
      <c r="M28" s="10">
        <f t="shared" si="9"/>
        <v>7.9300788744404178E-3</v>
      </c>
      <c r="N28" s="10">
        <f t="shared" si="10"/>
        <v>8.1661692602856537E-2</v>
      </c>
    </row>
    <row r="29" spans="2:14" x14ac:dyDescent="0.2">
      <c r="B29" s="11">
        <f t="shared" si="1"/>
        <v>2012</v>
      </c>
      <c r="C29" s="4">
        <f t="shared" si="1"/>
        <v>2</v>
      </c>
      <c r="D29" s="10">
        <f t="shared" si="11"/>
        <v>0</v>
      </c>
      <c r="E29" s="10">
        <f t="shared" si="11"/>
        <v>-8.4745762711864406E-3</v>
      </c>
      <c r="F29" s="9">
        <f t="shared" si="3"/>
        <v>0</v>
      </c>
      <c r="G29" s="28">
        <f t="shared" si="4"/>
        <v>0.34188034188034189</v>
      </c>
      <c r="H29" s="28">
        <f t="shared" si="5"/>
        <v>0.15</v>
      </c>
      <c r="I29" s="28">
        <f t="shared" si="6"/>
        <v>0.1</v>
      </c>
      <c r="J29" s="28">
        <f t="shared" si="7"/>
        <v>0.75</v>
      </c>
      <c r="K29" s="28">
        <f t="shared" si="12"/>
        <v>-2.0944361543380943E-3</v>
      </c>
      <c r="L29" s="10">
        <f t="shared" si="8"/>
        <v>1.356497033330307E-2</v>
      </c>
      <c r="M29" s="10">
        <f t="shared" si="9"/>
        <v>7.6636741843661045E-3</v>
      </c>
      <c r="N29" s="10">
        <f t="shared" si="10"/>
        <v>9.1146987668694293E-2</v>
      </c>
    </row>
    <row r="30" spans="2:14" x14ac:dyDescent="0.2">
      <c r="B30" s="11">
        <f t="shared" si="1"/>
        <v>2013</v>
      </c>
      <c r="C30" s="4">
        <f t="shared" si="1"/>
        <v>2</v>
      </c>
      <c r="D30" s="10">
        <f t="shared" si="11"/>
        <v>-1.0101010101010102E-2</v>
      </c>
      <c r="E30" s="10">
        <f t="shared" si="11"/>
        <v>-5.9829059829059832E-2</v>
      </c>
      <c r="F30" s="9">
        <f t="shared" si="3"/>
        <v>0</v>
      </c>
      <c r="G30" s="28">
        <f t="shared" si="4"/>
        <v>0.36363636363636365</v>
      </c>
      <c r="H30" s="28">
        <f t="shared" si="5"/>
        <v>0.15</v>
      </c>
      <c r="I30" s="28">
        <f t="shared" si="6"/>
        <v>0.1</v>
      </c>
      <c r="J30" s="28">
        <f t="shared" si="7"/>
        <v>0.75</v>
      </c>
      <c r="K30" s="28">
        <f t="shared" si="12"/>
        <v>-6.1309393474928836E-3</v>
      </c>
      <c r="L30" s="10">
        <f t="shared" si="8"/>
        <v>1.3326240334445644E-2</v>
      </c>
      <c r="M30" s="10">
        <f t="shared" si="9"/>
        <v>7.3240586999392798E-3</v>
      </c>
      <c r="N30" s="10">
        <f t="shared" si="10"/>
        <v>5.9860611824888903E-3</v>
      </c>
    </row>
    <row r="32" spans="2:14" x14ac:dyDescent="0.2">
      <c r="B32" s="37" t="s">
        <v>34</v>
      </c>
      <c r="C32" s="37"/>
      <c r="D32" s="37"/>
      <c r="E32" s="37"/>
      <c r="F32" s="37"/>
      <c r="G32" s="37"/>
      <c r="H32" s="37"/>
    </row>
    <row r="33" spans="2:6" x14ac:dyDescent="0.2">
      <c r="B33" s="37" t="s">
        <v>26</v>
      </c>
      <c r="C33" s="37"/>
      <c r="D33" s="37"/>
      <c r="E33" s="37"/>
      <c r="F33" s="37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6.8554687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0" width="10" bestFit="1" customWidth="1"/>
    <col min="11" max="11" width="11.140625" bestFit="1" customWidth="1"/>
    <col min="12" max="12" width="8.5703125" bestFit="1" customWidth="1"/>
    <col min="13" max="13" width="10" bestFit="1" customWidth="1"/>
    <col min="14" max="14" width="8.5703125" bestFit="1" customWidth="1"/>
  </cols>
  <sheetData>
    <row r="1" spans="1:14" ht="23.25" x14ac:dyDescent="0.35">
      <c r="B1" s="35" t="s">
        <v>13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ht="18" x14ac:dyDescent="0.25">
      <c r="B2" s="36" t="str">
        <f>"Canada and USA: "&amp; B5 &amp; "-" &amp; B15</f>
        <v>Canada and USA: 2003-2013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4" spans="1:14" s="1" customFormat="1" ht="38.25" x14ac:dyDescent="0.2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91</v>
      </c>
      <c r="H4" s="2" t="s">
        <v>87</v>
      </c>
      <c r="I4" s="2" t="s">
        <v>88</v>
      </c>
      <c r="J4" s="2" t="s">
        <v>98</v>
      </c>
      <c r="K4" s="2" t="s">
        <v>89</v>
      </c>
      <c r="L4" s="2" t="s">
        <v>4</v>
      </c>
      <c r="M4" s="2" t="s">
        <v>90</v>
      </c>
      <c r="N4" s="2" t="s">
        <v>27</v>
      </c>
    </row>
    <row r="5" spans="1:14" x14ac:dyDescent="0.2">
      <c r="A5" t="s">
        <v>53</v>
      </c>
      <c r="B5" s="11">
        <v>2003</v>
      </c>
      <c r="C5" s="4">
        <v>60</v>
      </c>
      <c r="D5" s="4">
        <v>3100</v>
      </c>
      <c r="E5" s="4">
        <v>1981</v>
      </c>
      <c r="F5" s="4">
        <v>481</v>
      </c>
      <c r="G5" s="4">
        <v>1603</v>
      </c>
      <c r="H5" s="4">
        <v>422</v>
      </c>
      <c r="I5" s="4">
        <v>307</v>
      </c>
      <c r="J5" s="4">
        <v>874</v>
      </c>
      <c r="K5" s="5">
        <v>2063619</v>
      </c>
      <c r="L5" s="5">
        <v>54425</v>
      </c>
      <c r="M5" s="5">
        <v>18112</v>
      </c>
      <c r="N5" s="5">
        <v>60436</v>
      </c>
    </row>
    <row r="6" spans="1:14" x14ac:dyDescent="0.2">
      <c r="A6" t="s">
        <v>53</v>
      </c>
      <c r="B6" s="11">
        <v>2004</v>
      </c>
      <c r="C6" s="4">
        <v>61</v>
      </c>
      <c r="D6" s="4">
        <v>3036</v>
      </c>
      <c r="E6" s="4">
        <v>2180</v>
      </c>
      <c r="F6" s="4">
        <v>497</v>
      </c>
      <c r="G6" s="4">
        <v>1608</v>
      </c>
      <c r="H6" s="4">
        <v>425</v>
      </c>
      <c r="I6" s="4">
        <v>294</v>
      </c>
      <c r="J6" s="4">
        <v>889</v>
      </c>
      <c r="K6" s="5">
        <v>2558734</v>
      </c>
      <c r="L6" s="5">
        <v>53205</v>
      </c>
      <c r="M6" s="5">
        <v>10500</v>
      </c>
      <c r="N6" s="5">
        <v>51796</v>
      </c>
    </row>
    <row r="7" spans="1:14" x14ac:dyDescent="0.2">
      <c r="A7" t="s">
        <v>53</v>
      </c>
      <c r="B7" s="11">
        <v>2005</v>
      </c>
      <c r="C7" s="4">
        <v>67</v>
      </c>
      <c r="D7" s="4">
        <v>3113</v>
      </c>
      <c r="E7" s="4">
        <v>2231</v>
      </c>
      <c r="F7" s="4">
        <v>425</v>
      </c>
      <c r="G7" s="4">
        <v>1648</v>
      </c>
      <c r="H7" s="4">
        <v>412</v>
      </c>
      <c r="I7" s="4">
        <v>337</v>
      </c>
      <c r="J7" s="4">
        <v>899</v>
      </c>
      <c r="K7" s="5">
        <v>2630694</v>
      </c>
      <c r="L7" s="5">
        <v>57301</v>
      </c>
      <c r="M7" s="5">
        <v>18909</v>
      </c>
      <c r="N7" s="5">
        <v>68069</v>
      </c>
    </row>
    <row r="8" spans="1:14" x14ac:dyDescent="0.2">
      <c r="A8" t="s">
        <v>53</v>
      </c>
      <c r="B8" s="11">
        <v>2006</v>
      </c>
      <c r="C8" s="4">
        <v>66</v>
      </c>
      <c r="D8" s="4">
        <v>3013</v>
      </c>
      <c r="E8" s="4">
        <v>2111</v>
      </c>
      <c r="F8" s="4">
        <v>459</v>
      </c>
      <c r="G8" s="4">
        <v>1551</v>
      </c>
      <c r="H8" s="4">
        <v>343</v>
      </c>
      <c r="I8" s="4">
        <v>346</v>
      </c>
      <c r="J8" s="4">
        <v>862</v>
      </c>
      <c r="K8" s="5">
        <v>2681436</v>
      </c>
      <c r="L8" s="5">
        <v>55456</v>
      </c>
      <c r="M8" s="5">
        <v>24259</v>
      </c>
      <c r="N8" s="5">
        <v>70712</v>
      </c>
    </row>
    <row r="9" spans="1:14" x14ac:dyDescent="0.2">
      <c r="A9" t="s">
        <v>53</v>
      </c>
      <c r="B9" s="11">
        <v>2007</v>
      </c>
      <c r="C9" s="4">
        <v>66</v>
      </c>
      <c r="D9" s="4">
        <v>3162</v>
      </c>
      <c r="E9" s="4">
        <v>2453</v>
      </c>
      <c r="F9" s="4">
        <v>638</v>
      </c>
      <c r="G9" s="4">
        <v>1761</v>
      </c>
      <c r="H9" s="4">
        <v>423</v>
      </c>
      <c r="I9" s="4">
        <v>378</v>
      </c>
      <c r="J9" s="4">
        <v>960</v>
      </c>
      <c r="K9" s="5">
        <v>3256292</v>
      </c>
      <c r="L9" s="5">
        <v>88717</v>
      </c>
      <c r="M9" s="5">
        <v>20375</v>
      </c>
      <c r="N9" s="5">
        <v>81545</v>
      </c>
    </row>
    <row r="10" spans="1:14" x14ac:dyDescent="0.2">
      <c r="A10" t="s">
        <v>53</v>
      </c>
      <c r="B10" s="11">
        <v>2008</v>
      </c>
      <c r="C10" s="4">
        <v>65</v>
      </c>
      <c r="D10" s="4">
        <v>3156</v>
      </c>
      <c r="E10" s="4">
        <v>2364</v>
      </c>
      <c r="F10" s="4">
        <v>486</v>
      </c>
      <c r="G10" s="4">
        <v>1712</v>
      </c>
      <c r="H10" s="4">
        <v>370</v>
      </c>
      <c r="I10" s="4">
        <v>378</v>
      </c>
      <c r="J10" s="4">
        <v>964</v>
      </c>
      <c r="K10" s="5">
        <v>3206682</v>
      </c>
      <c r="L10" s="5">
        <v>71817</v>
      </c>
      <c r="M10" s="5">
        <v>25203</v>
      </c>
      <c r="N10" s="5">
        <v>124101</v>
      </c>
    </row>
    <row r="11" spans="1:14" x14ac:dyDescent="0.2">
      <c r="A11" t="s">
        <v>53</v>
      </c>
      <c r="B11" s="11">
        <v>2009</v>
      </c>
      <c r="C11" s="4">
        <v>63</v>
      </c>
      <c r="D11" s="4">
        <v>3080</v>
      </c>
      <c r="E11" s="4">
        <v>2331</v>
      </c>
      <c r="F11" s="4">
        <v>336</v>
      </c>
      <c r="G11" s="4">
        <v>1621</v>
      </c>
      <c r="H11" s="4">
        <v>345</v>
      </c>
      <c r="I11" s="4">
        <v>356</v>
      </c>
      <c r="J11" s="4">
        <v>920</v>
      </c>
      <c r="K11" s="5">
        <v>3256023</v>
      </c>
      <c r="L11" s="5">
        <v>82279</v>
      </c>
      <c r="M11" s="5">
        <v>36646</v>
      </c>
      <c r="N11" s="5">
        <v>89217</v>
      </c>
    </row>
    <row r="12" spans="1:14" x14ac:dyDescent="0.2">
      <c r="A12" t="s">
        <v>53</v>
      </c>
      <c r="B12" s="11">
        <v>2010</v>
      </c>
      <c r="C12" s="4">
        <v>66</v>
      </c>
      <c r="D12" s="4">
        <v>3150</v>
      </c>
      <c r="E12" s="4">
        <v>2326</v>
      </c>
      <c r="F12" s="4">
        <v>291</v>
      </c>
      <c r="G12" s="4">
        <v>1789</v>
      </c>
      <c r="H12" s="4">
        <v>318</v>
      </c>
      <c r="I12" s="4">
        <v>378</v>
      </c>
      <c r="J12" s="4">
        <v>1093</v>
      </c>
      <c r="K12" s="5">
        <v>2959956</v>
      </c>
      <c r="L12" s="5">
        <v>74835</v>
      </c>
      <c r="M12" s="5">
        <v>28335</v>
      </c>
      <c r="N12" s="5">
        <v>76202</v>
      </c>
    </row>
    <row r="13" spans="1:14" x14ac:dyDescent="0.2">
      <c r="A13" t="s">
        <v>53</v>
      </c>
      <c r="B13" s="11">
        <v>2011</v>
      </c>
      <c r="C13" s="4">
        <v>68</v>
      </c>
      <c r="D13" s="4">
        <v>3223</v>
      </c>
      <c r="E13" s="4">
        <v>2385</v>
      </c>
      <c r="F13" s="4">
        <v>512</v>
      </c>
      <c r="G13" s="4">
        <v>1866</v>
      </c>
      <c r="H13" s="4">
        <v>287</v>
      </c>
      <c r="I13" s="4">
        <v>336</v>
      </c>
      <c r="J13" s="4">
        <v>1243</v>
      </c>
      <c r="K13" s="5">
        <v>3191627</v>
      </c>
      <c r="L13" s="5">
        <v>69001</v>
      </c>
      <c r="M13" s="5">
        <v>20969</v>
      </c>
      <c r="N13" s="5">
        <v>105316</v>
      </c>
    </row>
    <row r="14" spans="1:14" x14ac:dyDescent="0.2">
      <c r="A14" t="s">
        <v>53</v>
      </c>
      <c r="B14" s="11">
        <v>2012</v>
      </c>
      <c r="C14" s="4">
        <v>68</v>
      </c>
      <c r="D14" s="4">
        <v>3001</v>
      </c>
      <c r="E14" s="4">
        <v>2422</v>
      </c>
      <c r="F14" s="4">
        <v>369</v>
      </c>
      <c r="G14" s="4">
        <v>2068</v>
      </c>
      <c r="H14" s="4">
        <v>434</v>
      </c>
      <c r="I14" s="4">
        <v>403</v>
      </c>
      <c r="J14" s="4">
        <v>1231</v>
      </c>
      <c r="K14" s="5">
        <v>3085340</v>
      </c>
      <c r="L14" s="5">
        <v>68866</v>
      </c>
      <c r="M14" s="5">
        <v>31088</v>
      </c>
      <c r="N14" s="5">
        <v>100075</v>
      </c>
    </row>
    <row r="15" spans="1:14" x14ac:dyDescent="0.2">
      <c r="A15" t="s">
        <v>53</v>
      </c>
      <c r="B15" s="11">
        <v>2013</v>
      </c>
      <c r="C15" s="4">
        <v>68</v>
      </c>
      <c r="D15" s="4">
        <v>2908</v>
      </c>
      <c r="E15" s="4">
        <v>2416</v>
      </c>
      <c r="F15" s="4">
        <v>286</v>
      </c>
      <c r="G15" s="4">
        <v>1998</v>
      </c>
      <c r="H15" s="4">
        <v>388</v>
      </c>
      <c r="I15" s="4">
        <v>396</v>
      </c>
      <c r="J15" s="4">
        <v>1214</v>
      </c>
      <c r="K15" s="5">
        <v>3131591</v>
      </c>
      <c r="L15" s="5">
        <v>63992</v>
      </c>
      <c r="M15" s="5">
        <v>22793</v>
      </c>
      <c r="N15" s="5">
        <v>80783</v>
      </c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">
      <c r="B17" s="6" t="s">
        <v>7</v>
      </c>
      <c r="F17" s="7">
        <f>SUM(F5:F15)</f>
        <v>4780</v>
      </c>
      <c r="K17" s="8">
        <f>SUM(K5:K15)</f>
        <v>32021994</v>
      </c>
      <c r="L17" s="8">
        <f>SUM(L5:L15)</f>
        <v>739894</v>
      </c>
      <c r="M17" s="8">
        <f>SUM(M5:M15)</f>
        <v>257189</v>
      </c>
      <c r="N17" s="8">
        <f>SUM(N5:N15)</f>
        <v>908252</v>
      </c>
    </row>
    <row r="19" spans="2:14" ht="63.75" x14ac:dyDescent="0.2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92</v>
      </c>
      <c r="H19" s="2" t="s">
        <v>93</v>
      </c>
      <c r="I19" s="2" t="s">
        <v>94</v>
      </c>
      <c r="J19" s="2" t="s">
        <v>95</v>
      </c>
      <c r="K19" s="2" t="s">
        <v>96</v>
      </c>
      <c r="L19" s="2" t="s">
        <v>11</v>
      </c>
      <c r="M19" s="2" t="s">
        <v>97</v>
      </c>
      <c r="N19" s="2" t="s">
        <v>28</v>
      </c>
    </row>
    <row r="20" spans="2:14" x14ac:dyDescent="0.2">
      <c r="B20" s="11">
        <f t="shared" ref="B20:C30" si="0">B5</f>
        <v>2003</v>
      </c>
      <c r="C20" s="4">
        <f t="shared" si="0"/>
        <v>60</v>
      </c>
      <c r="D20" s="4"/>
      <c r="E20" s="4"/>
      <c r="F20" s="9">
        <f t="shared" ref="F20:F30" si="1">IF(C5=0,"",IF(C5="","",(F5/C5)))</f>
        <v>8.0166666666666675</v>
      </c>
      <c r="G20" s="28">
        <f t="shared" ref="G20:G30" si="2">IF(E5=0,"",IF(E5="","",(G5/E5)))</f>
        <v>0.80918727915194344</v>
      </c>
      <c r="H20" s="28">
        <f t="shared" ref="H20:H30" si="3">IF(G5=0,"",IF(G5="","",(H5/G5)))</f>
        <v>0.26325639426076108</v>
      </c>
      <c r="I20" s="28">
        <f t="shared" ref="I20:I30" si="4">IF(G5=0,"",IF(G5="","",(I5/G5)))</f>
        <v>0.19151590767311291</v>
      </c>
      <c r="J20" s="28">
        <f t="shared" ref="J20:J30" si="5">IF(G5=0,"",IF(G5="","",(J5/G5)))</f>
        <v>0.54522769806612603</v>
      </c>
      <c r="K20" s="5"/>
      <c r="L20" s="10">
        <f t="shared" ref="L20:L30" si="6">IF(K5=0,"",IF(K5="","",(L5/K5)))</f>
        <v>2.6373569927394543E-2</v>
      </c>
      <c r="M20" s="10">
        <f t="shared" ref="M20:M30" si="7">IF(K5=0,"",IF(K5="","",(M5/K5)))</f>
        <v>8.7768139370688093E-3</v>
      </c>
      <c r="N20" s="10">
        <f t="shared" ref="N20:N30" si="8">IF(K5=0,"",IF(K5="","",(N5/K5)))</f>
        <v>2.9286413819605266E-2</v>
      </c>
    </row>
    <row r="21" spans="2:14" x14ac:dyDescent="0.2">
      <c r="B21" s="11">
        <f t="shared" si="0"/>
        <v>2004</v>
      </c>
      <c r="C21" s="4">
        <f t="shared" si="0"/>
        <v>61</v>
      </c>
      <c r="D21" s="10">
        <f t="shared" ref="D21:E30" si="9">IF(D5=0,"",IF(D5="","",((D6-D5)/D5)))</f>
        <v>-2.0645161290322581E-2</v>
      </c>
      <c r="E21" s="10">
        <f t="shared" si="9"/>
        <v>0.10045431600201918</v>
      </c>
      <c r="F21" s="9">
        <f t="shared" si="1"/>
        <v>8.1475409836065573</v>
      </c>
      <c r="G21" s="28">
        <f t="shared" si="2"/>
        <v>0.73761467889908261</v>
      </c>
      <c r="H21" s="28">
        <f t="shared" si="3"/>
        <v>0.26430348258706465</v>
      </c>
      <c r="I21" s="28">
        <f t="shared" si="4"/>
        <v>0.18283582089552239</v>
      </c>
      <c r="J21" s="28">
        <f t="shared" si="5"/>
        <v>0.55286069651741299</v>
      </c>
      <c r="K21" s="28">
        <f t="shared" ref="K21:K30" si="10">IF(K5=0,"",IF(K5="","",(K6-K5)/K5))</f>
        <v>0.23992558703908037</v>
      </c>
      <c r="L21" s="10">
        <f t="shared" si="6"/>
        <v>2.0793486153699445E-2</v>
      </c>
      <c r="M21" s="10">
        <f t="shared" si="7"/>
        <v>4.103591854409251E-3</v>
      </c>
      <c r="N21" s="10">
        <f t="shared" si="8"/>
        <v>2.0242823208664908E-2</v>
      </c>
    </row>
    <row r="22" spans="2:14" x14ac:dyDescent="0.2">
      <c r="B22" s="11">
        <f t="shared" si="0"/>
        <v>2005</v>
      </c>
      <c r="C22" s="4">
        <f t="shared" si="0"/>
        <v>67</v>
      </c>
      <c r="D22" s="10">
        <f t="shared" si="9"/>
        <v>2.5362318840579712E-2</v>
      </c>
      <c r="E22" s="10">
        <f t="shared" si="9"/>
        <v>2.3394495412844038E-2</v>
      </c>
      <c r="F22" s="9">
        <f t="shared" si="1"/>
        <v>6.3432835820895521</v>
      </c>
      <c r="G22" s="28">
        <f t="shared" si="2"/>
        <v>0.738682205289108</v>
      </c>
      <c r="H22" s="28">
        <f t="shared" si="3"/>
        <v>0.25</v>
      </c>
      <c r="I22" s="28">
        <f t="shared" si="4"/>
        <v>0.20449029126213591</v>
      </c>
      <c r="J22" s="28">
        <f t="shared" si="5"/>
        <v>0.54550970873786409</v>
      </c>
      <c r="K22" s="28">
        <f t="shared" si="10"/>
        <v>2.8123282842218066E-2</v>
      </c>
      <c r="L22" s="10">
        <f t="shared" si="6"/>
        <v>2.1781704751673892E-2</v>
      </c>
      <c r="M22" s="10">
        <f t="shared" si="7"/>
        <v>7.1878371258686869E-3</v>
      </c>
      <c r="N22" s="10">
        <f t="shared" si="8"/>
        <v>2.587492121850736E-2</v>
      </c>
    </row>
    <row r="23" spans="2:14" x14ac:dyDescent="0.2">
      <c r="B23" s="11">
        <f t="shared" si="0"/>
        <v>2006</v>
      </c>
      <c r="C23" s="4">
        <f t="shared" si="0"/>
        <v>66</v>
      </c>
      <c r="D23" s="10">
        <f t="shared" si="9"/>
        <v>-3.2123353678123995E-2</v>
      </c>
      <c r="E23" s="10">
        <f t="shared" si="9"/>
        <v>-5.3787539220080678E-2</v>
      </c>
      <c r="F23" s="9">
        <f t="shared" si="1"/>
        <v>6.9545454545454541</v>
      </c>
      <c r="G23" s="28">
        <f t="shared" si="2"/>
        <v>0.73472288015158693</v>
      </c>
      <c r="H23" s="28">
        <f t="shared" si="3"/>
        <v>0.22114764667956158</v>
      </c>
      <c r="I23" s="28">
        <f t="shared" si="4"/>
        <v>0.22308188265635073</v>
      </c>
      <c r="J23" s="28">
        <f t="shared" si="5"/>
        <v>0.55577047066408769</v>
      </c>
      <c r="K23" s="28">
        <f t="shared" si="10"/>
        <v>1.9288446318728062E-2</v>
      </c>
      <c r="L23" s="10">
        <f t="shared" si="6"/>
        <v>2.0681455757288258E-2</v>
      </c>
      <c r="M23" s="10">
        <f t="shared" si="7"/>
        <v>9.0470180903068353E-3</v>
      </c>
      <c r="N23" s="10">
        <f t="shared" si="8"/>
        <v>2.6370944523755182E-2</v>
      </c>
    </row>
    <row r="24" spans="2:14" x14ac:dyDescent="0.2">
      <c r="B24" s="11">
        <f t="shared" si="0"/>
        <v>2007</v>
      </c>
      <c r="C24" s="4">
        <f t="shared" si="0"/>
        <v>66</v>
      </c>
      <c r="D24" s="10">
        <f t="shared" si="9"/>
        <v>4.9452373050116162E-2</v>
      </c>
      <c r="E24" s="10">
        <f t="shared" si="9"/>
        <v>0.16200852676456656</v>
      </c>
      <c r="F24" s="9">
        <f t="shared" si="1"/>
        <v>9.6666666666666661</v>
      </c>
      <c r="G24" s="28">
        <f t="shared" si="2"/>
        <v>0.71789645332246232</v>
      </c>
      <c r="H24" s="28">
        <f t="shared" si="3"/>
        <v>0.24020442930153321</v>
      </c>
      <c r="I24" s="28">
        <f t="shared" si="4"/>
        <v>0.21465076660988075</v>
      </c>
      <c r="J24" s="28">
        <f t="shared" si="5"/>
        <v>0.54514480408858601</v>
      </c>
      <c r="K24" s="28">
        <f t="shared" si="10"/>
        <v>0.21438363623073606</v>
      </c>
      <c r="L24" s="10">
        <f t="shared" si="6"/>
        <v>2.7244792543174873E-2</v>
      </c>
      <c r="M24" s="10">
        <f t="shared" si="7"/>
        <v>6.2571169907367028E-3</v>
      </c>
      <c r="N24" s="10">
        <f t="shared" si="8"/>
        <v>2.5042287362435557E-2</v>
      </c>
    </row>
    <row r="25" spans="2:14" x14ac:dyDescent="0.2">
      <c r="B25" s="11">
        <f t="shared" si="0"/>
        <v>2008</v>
      </c>
      <c r="C25" s="4">
        <f t="shared" si="0"/>
        <v>65</v>
      </c>
      <c r="D25" s="10">
        <f t="shared" si="9"/>
        <v>-1.8975332068311196E-3</v>
      </c>
      <c r="E25" s="10">
        <f t="shared" si="9"/>
        <v>-3.628210354667754E-2</v>
      </c>
      <c r="F25" s="9">
        <f t="shared" si="1"/>
        <v>7.476923076923077</v>
      </c>
      <c r="G25" s="28">
        <f t="shared" si="2"/>
        <v>0.72419627749576987</v>
      </c>
      <c r="H25" s="28">
        <f t="shared" si="3"/>
        <v>0.21612149532710281</v>
      </c>
      <c r="I25" s="28">
        <f t="shared" si="4"/>
        <v>0.2207943925233645</v>
      </c>
      <c r="J25" s="28">
        <f t="shared" si="5"/>
        <v>0.56308411214953269</v>
      </c>
      <c r="K25" s="28">
        <f t="shared" si="10"/>
        <v>-1.523512019192382E-2</v>
      </c>
      <c r="L25" s="10">
        <f t="shared" si="6"/>
        <v>2.2396046754869989E-2</v>
      </c>
      <c r="M25" s="10">
        <f t="shared" si="7"/>
        <v>7.859525827631178E-3</v>
      </c>
      <c r="N25" s="10">
        <f t="shared" si="8"/>
        <v>3.8700750495371854E-2</v>
      </c>
    </row>
    <row r="26" spans="2:14" x14ac:dyDescent="0.2">
      <c r="B26" s="11">
        <f t="shared" si="0"/>
        <v>2009</v>
      </c>
      <c r="C26" s="4">
        <f t="shared" si="0"/>
        <v>63</v>
      </c>
      <c r="D26" s="10">
        <f t="shared" si="9"/>
        <v>-2.4081115335868188E-2</v>
      </c>
      <c r="E26" s="10">
        <f t="shared" si="9"/>
        <v>-1.3959390862944163E-2</v>
      </c>
      <c r="F26" s="9">
        <f t="shared" si="1"/>
        <v>5.333333333333333</v>
      </c>
      <c r="G26" s="28">
        <f t="shared" si="2"/>
        <v>0.69540969540969544</v>
      </c>
      <c r="H26" s="28">
        <f t="shared" si="3"/>
        <v>0.21283158544108574</v>
      </c>
      <c r="I26" s="28">
        <f t="shared" si="4"/>
        <v>0.21961752004935226</v>
      </c>
      <c r="J26" s="28">
        <f t="shared" si="5"/>
        <v>0.56755089450956198</v>
      </c>
      <c r="K26" s="28">
        <f t="shared" si="10"/>
        <v>1.5386932661236755E-2</v>
      </c>
      <c r="L26" s="10">
        <f t="shared" si="6"/>
        <v>2.5269784642184653E-2</v>
      </c>
      <c r="M26" s="10">
        <f t="shared" si="7"/>
        <v>1.1254834502090433E-2</v>
      </c>
      <c r="N26" s="10">
        <f t="shared" si="8"/>
        <v>2.7400604971156532E-2</v>
      </c>
    </row>
    <row r="27" spans="2:14" x14ac:dyDescent="0.2">
      <c r="B27" s="11">
        <f t="shared" si="0"/>
        <v>2010</v>
      </c>
      <c r="C27" s="4">
        <f t="shared" si="0"/>
        <v>66</v>
      </c>
      <c r="D27" s="10">
        <f t="shared" si="9"/>
        <v>2.2727272727272728E-2</v>
      </c>
      <c r="E27" s="10">
        <f t="shared" si="9"/>
        <v>-2.1450021450021449E-3</v>
      </c>
      <c r="F27" s="9">
        <f t="shared" si="1"/>
        <v>4.4090909090909092</v>
      </c>
      <c r="G27" s="28">
        <f t="shared" si="2"/>
        <v>0.76913155631986241</v>
      </c>
      <c r="H27" s="28">
        <f t="shared" si="3"/>
        <v>0.17775293460033539</v>
      </c>
      <c r="I27" s="28">
        <f t="shared" si="4"/>
        <v>0.21129122414756848</v>
      </c>
      <c r="J27" s="28">
        <f t="shared" si="5"/>
        <v>0.61095584125209612</v>
      </c>
      <c r="K27" s="28">
        <f t="shared" si="10"/>
        <v>-9.0929025992752502E-2</v>
      </c>
      <c r="L27" s="10">
        <f t="shared" si="6"/>
        <v>2.5282470415100764E-2</v>
      </c>
      <c r="M27" s="10">
        <f t="shared" si="7"/>
        <v>9.5727774331780605E-3</v>
      </c>
      <c r="N27" s="10">
        <f t="shared" si="8"/>
        <v>2.5744301604483311E-2</v>
      </c>
    </row>
    <row r="28" spans="2:14" x14ac:dyDescent="0.2">
      <c r="B28" s="11">
        <f t="shared" si="0"/>
        <v>2011</v>
      </c>
      <c r="C28" s="4">
        <f t="shared" si="0"/>
        <v>68</v>
      </c>
      <c r="D28" s="10">
        <f t="shared" si="9"/>
        <v>2.3174603174603174E-2</v>
      </c>
      <c r="E28" s="10">
        <f t="shared" si="9"/>
        <v>2.536543422184007E-2</v>
      </c>
      <c r="F28" s="9">
        <f t="shared" si="1"/>
        <v>7.5294117647058822</v>
      </c>
      <c r="G28" s="28">
        <f t="shared" si="2"/>
        <v>0.78238993710691829</v>
      </c>
      <c r="H28" s="28">
        <f t="shared" si="3"/>
        <v>0.15380493033226153</v>
      </c>
      <c r="I28" s="28">
        <f t="shared" si="4"/>
        <v>0.18006430868167203</v>
      </c>
      <c r="J28" s="28">
        <f t="shared" si="5"/>
        <v>0.66613076098606649</v>
      </c>
      <c r="K28" s="28">
        <f t="shared" si="10"/>
        <v>7.8268393178817522E-2</v>
      </c>
      <c r="L28" s="10">
        <f t="shared" si="6"/>
        <v>2.1619380961497067E-2</v>
      </c>
      <c r="M28" s="10">
        <f t="shared" si="7"/>
        <v>6.5700033243232996E-3</v>
      </c>
      <c r="N28" s="10">
        <f t="shared" si="8"/>
        <v>3.2997590257257507E-2</v>
      </c>
    </row>
    <row r="29" spans="2:14" x14ac:dyDescent="0.2">
      <c r="B29" s="11">
        <f t="shared" si="0"/>
        <v>2012</v>
      </c>
      <c r="C29" s="4">
        <f t="shared" si="0"/>
        <v>68</v>
      </c>
      <c r="D29" s="10">
        <f t="shared" si="9"/>
        <v>-6.8879925535215644E-2</v>
      </c>
      <c r="E29" s="10">
        <f t="shared" si="9"/>
        <v>1.5513626834381551E-2</v>
      </c>
      <c r="F29" s="9">
        <f t="shared" si="1"/>
        <v>5.4264705882352944</v>
      </c>
      <c r="G29" s="28">
        <f t="shared" si="2"/>
        <v>0.8538398018166804</v>
      </c>
      <c r="H29" s="28">
        <f t="shared" si="3"/>
        <v>0.20986460348162475</v>
      </c>
      <c r="I29" s="28">
        <f t="shared" si="4"/>
        <v>0.1948742746615087</v>
      </c>
      <c r="J29" s="28">
        <f t="shared" si="5"/>
        <v>0.59526112185686653</v>
      </c>
      <c r="K29" s="28">
        <f t="shared" si="10"/>
        <v>-3.330182380334544E-2</v>
      </c>
      <c r="L29" s="10">
        <f t="shared" si="6"/>
        <v>2.2320392566135338E-2</v>
      </c>
      <c r="M29" s="10">
        <f t="shared" si="7"/>
        <v>1.0076037000784355E-2</v>
      </c>
      <c r="N29" s="10">
        <f t="shared" si="8"/>
        <v>3.2435647286846829E-2</v>
      </c>
    </row>
    <row r="30" spans="2:14" x14ac:dyDescent="0.2">
      <c r="B30" s="11">
        <f t="shared" si="0"/>
        <v>2013</v>
      </c>
      <c r="C30" s="4">
        <f t="shared" si="0"/>
        <v>68</v>
      </c>
      <c r="D30" s="10">
        <f t="shared" si="9"/>
        <v>-3.0989670109963344E-2</v>
      </c>
      <c r="E30" s="10">
        <f t="shared" si="9"/>
        <v>-2.477291494632535E-3</v>
      </c>
      <c r="F30" s="9">
        <f t="shared" si="1"/>
        <v>4.2058823529411766</v>
      </c>
      <c r="G30" s="28">
        <f t="shared" si="2"/>
        <v>0.82698675496688745</v>
      </c>
      <c r="H30" s="28">
        <f t="shared" si="3"/>
        <v>0.1941941941941942</v>
      </c>
      <c r="I30" s="28">
        <f t="shared" si="4"/>
        <v>0.1981981981981982</v>
      </c>
      <c r="J30" s="28">
        <f t="shared" si="5"/>
        <v>0.60760760760760757</v>
      </c>
      <c r="K30" s="28">
        <f t="shared" si="10"/>
        <v>1.4990568300414217E-2</v>
      </c>
      <c r="L30" s="10">
        <f t="shared" si="6"/>
        <v>2.0434341521609941E-2</v>
      </c>
      <c r="M30" s="10">
        <f t="shared" si="7"/>
        <v>7.2784089620898766E-3</v>
      </c>
      <c r="N30" s="10">
        <f t="shared" si="8"/>
        <v>2.5796152818168144E-2</v>
      </c>
    </row>
    <row r="32" spans="2:14" x14ac:dyDescent="0.2">
      <c r="B32" s="37" t="s">
        <v>34</v>
      </c>
      <c r="C32" s="37"/>
      <c r="D32" s="37"/>
      <c r="E32" s="37"/>
      <c r="F32" s="37"/>
      <c r="G32" s="37"/>
      <c r="H32" s="37"/>
    </row>
    <row r="33" spans="2:6" x14ac:dyDescent="0.2">
      <c r="B33" s="37" t="s">
        <v>26</v>
      </c>
      <c r="C33" s="37"/>
      <c r="D33" s="37"/>
      <c r="E33" s="37"/>
      <c r="F33" s="37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1" width="10" bestFit="1" customWidth="1"/>
    <col min="12" max="12" width="7.42578125" bestFit="1" customWidth="1"/>
    <col min="13" max="13" width="10" bestFit="1" customWidth="1"/>
    <col min="14" max="14" width="7.42578125" bestFit="1" customWidth="1"/>
  </cols>
  <sheetData>
    <row r="1" spans="1:14" ht="23.25" x14ac:dyDescent="0.35">
      <c r="B1" s="35" t="s">
        <v>77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ht="18" x14ac:dyDescent="0.25">
      <c r="B2" s="36" t="str">
        <f>"Canada and USA: "&amp; B5 &amp; "-" &amp; B15</f>
        <v>Canada and USA: 2003-2013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4" spans="1:14" s="1" customFormat="1" ht="38.25" x14ac:dyDescent="0.2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91</v>
      </c>
      <c r="H4" s="2" t="s">
        <v>87</v>
      </c>
      <c r="I4" s="2" t="s">
        <v>88</v>
      </c>
      <c r="J4" s="2" t="s">
        <v>98</v>
      </c>
      <c r="K4" s="2" t="s">
        <v>89</v>
      </c>
      <c r="L4" s="2" t="s">
        <v>4</v>
      </c>
      <c r="M4" s="2" t="s">
        <v>90</v>
      </c>
      <c r="N4" s="2" t="s">
        <v>27</v>
      </c>
    </row>
    <row r="5" spans="1:14" x14ac:dyDescent="0.2">
      <c r="B5" s="11">
        <v>2003</v>
      </c>
      <c r="C5" s="4"/>
      <c r="D5" s="4"/>
      <c r="E5" s="4"/>
      <c r="F5" s="4"/>
      <c r="G5" s="4"/>
      <c r="H5" s="4"/>
      <c r="I5" s="4"/>
      <c r="J5" s="4"/>
      <c r="K5" s="5"/>
      <c r="L5" s="5"/>
      <c r="M5" s="5"/>
      <c r="N5" s="5"/>
    </row>
    <row r="6" spans="1:14" x14ac:dyDescent="0.2">
      <c r="B6" s="11">
        <v>2004</v>
      </c>
      <c r="C6" s="4"/>
      <c r="D6" s="4"/>
      <c r="E6" s="4"/>
      <c r="F6" s="4"/>
      <c r="G6" s="4"/>
      <c r="H6" s="4"/>
      <c r="I6" s="4"/>
      <c r="J6" s="4"/>
      <c r="K6" s="5"/>
      <c r="L6" s="5"/>
      <c r="M6" s="5"/>
      <c r="N6" s="5"/>
    </row>
    <row r="7" spans="1:14" x14ac:dyDescent="0.2">
      <c r="A7" t="s">
        <v>54</v>
      </c>
      <c r="B7" s="11">
        <v>2005</v>
      </c>
      <c r="C7" s="4">
        <v>1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5">
        <v>0</v>
      </c>
      <c r="L7" s="5">
        <v>0</v>
      </c>
      <c r="M7" s="5">
        <v>0</v>
      </c>
      <c r="N7" s="5">
        <v>0</v>
      </c>
    </row>
    <row r="8" spans="1:14" x14ac:dyDescent="0.2">
      <c r="A8" t="s">
        <v>54</v>
      </c>
      <c r="B8" s="11">
        <v>2006</v>
      </c>
      <c r="C8" s="4">
        <v>1</v>
      </c>
      <c r="D8" s="4">
        <v>0</v>
      </c>
      <c r="E8" s="4">
        <v>80</v>
      </c>
      <c r="F8" s="4">
        <v>0</v>
      </c>
      <c r="G8" s="4">
        <v>29</v>
      </c>
      <c r="H8" s="4">
        <v>0</v>
      </c>
      <c r="I8" s="4">
        <v>22</v>
      </c>
      <c r="J8" s="4">
        <v>7</v>
      </c>
      <c r="K8" s="5">
        <v>6000</v>
      </c>
      <c r="L8" s="5">
        <v>0</v>
      </c>
      <c r="M8" s="5">
        <v>0</v>
      </c>
      <c r="N8" s="5">
        <v>0</v>
      </c>
    </row>
    <row r="9" spans="1:14" x14ac:dyDescent="0.2">
      <c r="A9" t="s">
        <v>54</v>
      </c>
      <c r="B9" s="11">
        <v>2007</v>
      </c>
      <c r="C9" s="4">
        <v>1</v>
      </c>
      <c r="D9" s="4">
        <v>90</v>
      </c>
      <c r="E9" s="4">
        <v>85</v>
      </c>
      <c r="F9" s="4">
        <v>90</v>
      </c>
      <c r="G9" s="4">
        <v>10</v>
      </c>
      <c r="H9" s="4">
        <v>1</v>
      </c>
      <c r="I9" s="4">
        <v>9</v>
      </c>
      <c r="J9" s="4">
        <v>0</v>
      </c>
      <c r="K9" s="5">
        <v>5905</v>
      </c>
      <c r="L9" s="5">
        <v>0</v>
      </c>
      <c r="M9" s="5">
        <v>0</v>
      </c>
      <c r="N9" s="5">
        <v>0</v>
      </c>
    </row>
    <row r="10" spans="1:14" x14ac:dyDescent="0.2">
      <c r="A10" t="s">
        <v>54</v>
      </c>
      <c r="B10" s="11">
        <v>2008</v>
      </c>
      <c r="C10" s="4">
        <v>1</v>
      </c>
      <c r="D10" s="4">
        <v>89</v>
      </c>
      <c r="E10" s="4">
        <v>75</v>
      </c>
      <c r="F10" s="4">
        <v>0</v>
      </c>
      <c r="G10" s="4">
        <v>23</v>
      </c>
      <c r="H10" s="4">
        <v>15</v>
      </c>
      <c r="I10" s="4">
        <v>0</v>
      </c>
      <c r="J10" s="4">
        <v>8</v>
      </c>
      <c r="K10" s="5">
        <v>11415</v>
      </c>
      <c r="L10" s="5">
        <v>100</v>
      </c>
      <c r="M10" s="5">
        <v>100</v>
      </c>
      <c r="N10" s="5">
        <v>100</v>
      </c>
    </row>
    <row r="11" spans="1:14" x14ac:dyDescent="0.2">
      <c r="A11" t="s">
        <v>54</v>
      </c>
      <c r="B11" s="11">
        <v>2009</v>
      </c>
      <c r="C11" s="4">
        <v>1</v>
      </c>
      <c r="D11" s="4">
        <v>116</v>
      </c>
      <c r="E11" s="4">
        <v>80</v>
      </c>
      <c r="F11" s="4">
        <v>27</v>
      </c>
      <c r="G11" s="4">
        <v>20</v>
      </c>
      <c r="H11" s="4">
        <v>12</v>
      </c>
      <c r="I11" s="4">
        <v>8</v>
      </c>
      <c r="J11" s="4">
        <v>0</v>
      </c>
      <c r="K11" s="5">
        <v>13845</v>
      </c>
      <c r="L11" s="5">
        <v>121</v>
      </c>
      <c r="M11" s="5">
        <v>116</v>
      </c>
      <c r="N11" s="5">
        <v>134</v>
      </c>
    </row>
    <row r="12" spans="1:14" x14ac:dyDescent="0.2">
      <c r="A12" t="s">
        <v>54</v>
      </c>
      <c r="B12" s="11">
        <v>2010</v>
      </c>
      <c r="C12" s="4">
        <v>1</v>
      </c>
      <c r="D12" s="4">
        <v>209</v>
      </c>
      <c r="E12" s="4">
        <v>120</v>
      </c>
      <c r="F12" s="4">
        <v>94</v>
      </c>
      <c r="G12" s="4">
        <v>0</v>
      </c>
      <c r="H12" s="4">
        <v>0</v>
      </c>
      <c r="I12" s="4">
        <v>0</v>
      </c>
      <c r="J12" s="4">
        <v>0</v>
      </c>
      <c r="K12" s="5">
        <v>12282</v>
      </c>
      <c r="L12" s="5">
        <v>346</v>
      </c>
      <c r="M12" s="5">
        <v>162</v>
      </c>
      <c r="N12" s="5">
        <v>533</v>
      </c>
    </row>
    <row r="13" spans="1:14" x14ac:dyDescent="0.2">
      <c r="A13" t="s">
        <v>54</v>
      </c>
      <c r="B13" s="11">
        <v>2011</v>
      </c>
      <c r="C13" s="4">
        <v>1</v>
      </c>
      <c r="D13" s="4">
        <v>230</v>
      </c>
      <c r="E13" s="4">
        <v>165</v>
      </c>
      <c r="F13" s="4">
        <v>45</v>
      </c>
      <c r="G13" s="4">
        <v>35</v>
      </c>
      <c r="H13" s="4">
        <v>20</v>
      </c>
      <c r="I13" s="4">
        <v>15</v>
      </c>
      <c r="J13" s="4">
        <v>0</v>
      </c>
      <c r="K13" s="5">
        <v>12797</v>
      </c>
      <c r="L13" s="5">
        <v>439</v>
      </c>
      <c r="M13" s="5">
        <v>184</v>
      </c>
      <c r="N13" s="5">
        <v>583</v>
      </c>
    </row>
    <row r="14" spans="1:14" x14ac:dyDescent="0.2">
      <c r="A14" t="s">
        <v>54</v>
      </c>
      <c r="B14" s="11">
        <v>2012</v>
      </c>
      <c r="C14" s="4">
        <v>1</v>
      </c>
      <c r="D14" s="4">
        <v>245</v>
      </c>
      <c r="E14" s="4">
        <v>125</v>
      </c>
      <c r="F14" s="4">
        <v>15</v>
      </c>
      <c r="G14" s="4">
        <v>65</v>
      </c>
      <c r="H14" s="4">
        <v>20</v>
      </c>
      <c r="I14" s="4">
        <v>15</v>
      </c>
      <c r="J14" s="4">
        <v>30</v>
      </c>
      <c r="K14" s="5">
        <v>17073</v>
      </c>
      <c r="L14" s="5">
        <v>696</v>
      </c>
      <c r="M14" s="5">
        <v>291</v>
      </c>
      <c r="N14" s="5">
        <v>1130</v>
      </c>
    </row>
    <row r="15" spans="1:14" x14ac:dyDescent="0.2">
      <c r="A15" t="s">
        <v>54</v>
      </c>
      <c r="B15" s="11">
        <v>2013</v>
      </c>
      <c r="C15" s="4">
        <v>1</v>
      </c>
      <c r="D15" s="4">
        <v>252</v>
      </c>
      <c r="E15" s="4">
        <v>138</v>
      </c>
      <c r="F15" s="4">
        <v>8</v>
      </c>
      <c r="G15" s="4">
        <v>72</v>
      </c>
      <c r="H15" s="4">
        <v>12</v>
      </c>
      <c r="I15" s="4">
        <v>10</v>
      </c>
      <c r="J15" s="4">
        <v>50</v>
      </c>
      <c r="K15" s="5">
        <v>12737</v>
      </c>
      <c r="L15" s="5">
        <v>484</v>
      </c>
      <c r="M15" s="5">
        <v>203</v>
      </c>
      <c r="N15" s="5">
        <v>714</v>
      </c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">
      <c r="B17" s="6" t="s">
        <v>7</v>
      </c>
      <c r="F17" s="7">
        <f>SUM(F5:F15)</f>
        <v>279</v>
      </c>
      <c r="K17" s="8">
        <f>SUM(K5:K15)</f>
        <v>92054</v>
      </c>
      <c r="L17" s="8">
        <f>SUM(L5:L15)</f>
        <v>2186</v>
      </c>
      <c r="M17" s="8">
        <f>SUM(M5:M15)</f>
        <v>1056</v>
      </c>
      <c r="N17" s="8">
        <f>SUM(N5:N15)</f>
        <v>3194</v>
      </c>
    </row>
    <row r="19" spans="2:14" ht="63.75" x14ac:dyDescent="0.2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92</v>
      </c>
      <c r="H19" s="2" t="s">
        <v>93</v>
      </c>
      <c r="I19" s="2" t="s">
        <v>94</v>
      </c>
      <c r="J19" s="2" t="s">
        <v>95</v>
      </c>
      <c r="K19" s="2" t="s">
        <v>96</v>
      </c>
      <c r="L19" s="2" t="s">
        <v>11</v>
      </c>
      <c r="M19" s="2" t="s">
        <v>97</v>
      </c>
      <c r="N19" s="2" t="s">
        <v>28</v>
      </c>
    </row>
    <row r="20" spans="2:14" x14ac:dyDescent="0.2">
      <c r="B20" s="11">
        <f>B5</f>
        <v>2003</v>
      </c>
      <c r="C20" s="4">
        <f>C5</f>
        <v>0</v>
      </c>
      <c r="D20" s="4"/>
      <c r="E20" s="4"/>
      <c r="F20" s="9" t="str">
        <f>IF(C5=0,"",IF(C5="","",(F5/C5)))</f>
        <v/>
      </c>
      <c r="G20" s="28" t="str">
        <f>IF(E5=0,"",IF(E5="","",(G5/E5)))</f>
        <v/>
      </c>
      <c r="H20" s="28" t="str">
        <f>IF(G5=0,"",IF(G5="","",(H5/G5)))</f>
        <v/>
      </c>
      <c r="I20" s="28" t="str">
        <f>IF(G5=0,"",IF(G5="","",(I5/G5)))</f>
        <v/>
      </c>
      <c r="J20" s="28" t="str">
        <f>IF(G5=0,"",IF(G5="","",(J5/G5)))</f>
        <v/>
      </c>
      <c r="K20" s="5"/>
      <c r="L20" s="10" t="str">
        <f>IF(K5=0,"",IF(K5="","",(L5/K5)))</f>
        <v/>
      </c>
      <c r="M20" s="10" t="str">
        <f>IF(K5=0,"",IF(K5="","",(M5/K5)))</f>
        <v/>
      </c>
      <c r="N20" s="10" t="str">
        <f>IF(K5=0,"",IF(K5="","",(N5/K5)))</f>
        <v/>
      </c>
    </row>
    <row r="21" spans="2:14" x14ac:dyDescent="0.2">
      <c r="B21" s="11">
        <f>B6</f>
        <v>2004</v>
      </c>
      <c r="C21" s="4">
        <f>C6</f>
        <v>0</v>
      </c>
      <c r="D21" s="10" t="str">
        <f>IF(D5=0,"",IF(D5="","",((D6-D5)/D5)))</f>
        <v/>
      </c>
      <c r="E21" s="10" t="str">
        <f>IF(E5=0,"",IF(E5="","",((E6-E5)/E5)))</f>
        <v/>
      </c>
      <c r="F21" s="9" t="str">
        <f>IF(C6=0,"",IF(C6="","",(F6/C6)))</f>
        <v/>
      </c>
      <c r="G21" s="28" t="str">
        <f>IF(E6=0,"",IF(E6="","",(G6/E6)))</f>
        <v/>
      </c>
      <c r="H21" s="28" t="str">
        <f>IF(G6=0,"",IF(G6="","",(H6/G6)))</f>
        <v/>
      </c>
      <c r="I21" s="28" t="str">
        <f>IF(G6=0,"",IF(G6="","",(I6/G6)))</f>
        <v/>
      </c>
      <c r="J21" s="28" t="str">
        <f>IF(G6=0,"",IF(G6="","",(J6/G6)))</f>
        <v/>
      </c>
      <c r="K21" s="28" t="str">
        <f>IF(K5=0,"",IF(K5="","",(K6-K5)/K5))</f>
        <v/>
      </c>
      <c r="L21" s="10" t="str">
        <f>IF(K6=0,"",IF(K6="","",(L6/K6)))</f>
        <v/>
      </c>
      <c r="M21" s="10" t="str">
        <f>IF(K6=0,"",IF(K6="","",(M6/K6)))</f>
        <v/>
      </c>
      <c r="N21" s="10" t="str">
        <f>IF(K6=0,"",IF(K6="","",(N6/K6)))</f>
        <v/>
      </c>
    </row>
    <row r="22" spans="2:14" x14ac:dyDescent="0.2">
      <c r="B22" s="11">
        <f t="shared" ref="B22:C22" si="0">B7</f>
        <v>2005</v>
      </c>
      <c r="C22" s="4">
        <f t="shared" si="0"/>
        <v>1</v>
      </c>
      <c r="D22" s="10" t="str">
        <f>IF(D6=0,"",IF(D6="","",((D7-D6)/D6)))</f>
        <v/>
      </c>
      <c r="E22" s="10" t="str">
        <f>IF(E6=0,"",IF(E6="","",((E7-E6)/E6)))</f>
        <v/>
      </c>
      <c r="F22" s="9">
        <f>IF(C7=0,"",IF(C7="","",(F7/C7)))</f>
        <v>0</v>
      </c>
      <c r="G22" s="28" t="str">
        <f>IF(E7=0,"",IF(E7="","",(G7/E7)))</f>
        <v/>
      </c>
      <c r="H22" s="28" t="str">
        <f>IF(G7=0,"",IF(G7="","",(H7/G7)))</f>
        <v/>
      </c>
      <c r="I22" s="28" t="str">
        <f>IF(G7=0,"",IF(G7="","",(I7/G7)))</f>
        <v/>
      </c>
      <c r="J22" s="28" t="str">
        <f>IF(G7=0,"",IF(G7="","",(J7/G7)))</f>
        <v/>
      </c>
      <c r="K22" s="28" t="str">
        <f>IF(K6=0,"",IF(K6="","",(K7-K6)/K6))</f>
        <v/>
      </c>
      <c r="L22" s="10" t="str">
        <f>IF(K7=0,"",IF(K7="","",(L7/K7)))</f>
        <v/>
      </c>
      <c r="M22" s="10" t="str">
        <f>IF(K7=0,"",IF(K7="","",(M7/K7)))</f>
        <v/>
      </c>
      <c r="N22" s="10" t="str">
        <f>IF(K7=0,"",IF(K7="","",(N7/K7)))</f>
        <v/>
      </c>
    </row>
    <row r="23" spans="2:14" x14ac:dyDescent="0.2">
      <c r="B23" s="11">
        <f t="shared" ref="B23:C23" si="1">B8</f>
        <v>2006</v>
      </c>
      <c r="C23" s="4">
        <f t="shared" si="1"/>
        <v>1</v>
      </c>
      <c r="D23" s="10" t="str">
        <f t="shared" ref="D23:E23" si="2">IF(D7=0,"",IF(D7="","",((D8-D7)/D7)))</f>
        <v/>
      </c>
      <c r="E23" s="10" t="str">
        <f t="shared" si="2"/>
        <v/>
      </c>
      <c r="F23" s="9">
        <f>IF(C8=0,"",IF(C8="","",(F8/C8)))</f>
        <v>0</v>
      </c>
      <c r="G23" s="28">
        <f>IF(E8=0,"",IF(E8="","",(G8/E8)))</f>
        <v>0.36249999999999999</v>
      </c>
      <c r="H23" s="28">
        <f>IF(G8=0,"",IF(G8="","",(H8/G8)))</f>
        <v>0</v>
      </c>
      <c r="I23" s="28">
        <f>IF(G8=0,"",IF(G8="","",(I8/G8)))</f>
        <v>0.75862068965517238</v>
      </c>
      <c r="J23" s="28">
        <f>IF(G8=0,"",IF(G8="","",(J8/G8)))</f>
        <v>0.2413793103448276</v>
      </c>
      <c r="K23" s="28" t="str">
        <f>IF(K7=0,"",IF(K7="","",(K8-K7)/K7))</f>
        <v/>
      </c>
      <c r="L23" s="10">
        <f>IF(K8=0,"",IF(K8="","",(L8/K8)))</f>
        <v>0</v>
      </c>
      <c r="M23" s="10">
        <f>IF(K8=0,"",IF(K8="","",(M8/K8)))</f>
        <v>0</v>
      </c>
      <c r="N23" s="10">
        <f>IF(K8=0,"",IF(K8="","",(N8/K8)))</f>
        <v>0</v>
      </c>
    </row>
    <row r="24" spans="2:14" x14ac:dyDescent="0.2">
      <c r="B24" s="11">
        <f t="shared" ref="B24:C24" si="3">B9</f>
        <v>2007</v>
      </c>
      <c r="C24" s="4">
        <f t="shared" si="3"/>
        <v>1</v>
      </c>
      <c r="D24" s="10" t="str">
        <f t="shared" ref="D24:E24" si="4">IF(D8=0,"",IF(D8="","",((D9-D8)/D8)))</f>
        <v/>
      </c>
      <c r="E24" s="10">
        <f t="shared" si="4"/>
        <v>6.25E-2</v>
      </c>
      <c r="F24" s="9">
        <f>IF(C9=0,"",IF(C9="","",(F9/C9)))</f>
        <v>90</v>
      </c>
      <c r="G24" s="28">
        <f>IF(E9=0,"",IF(E9="","",(G9/E9)))</f>
        <v>0.11764705882352941</v>
      </c>
      <c r="H24" s="28">
        <f>IF(G9=0,"",IF(G9="","",(H9/G9)))</f>
        <v>0.1</v>
      </c>
      <c r="I24" s="28">
        <f>IF(G9=0,"",IF(G9="","",(I9/G9)))</f>
        <v>0.9</v>
      </c>
      <c r="J24" s="28">
        <f>IF(G9=0,"",IF(G9="","",(J9/G9)))</f>
        <v>0</v>
      </c>
      <c r="K24" s="28">
        <f>IF(K8=0,"",IF(K8="","",(K9-K8)/K8))</f>
        <v>-1.5833333333333335E-2</v>
      </c>
      <c r="L24" s="10">
        <f>IF(K9=0,"",IF(K9="","",(L9/K9)))</f>
        <v>0</v>
      </c>
      <c r="M24" s="10">
        <f>IF(K9=0,"",IF(K9="","",(M9/K9)))</f>
        <v>0</v>
      </c>
      <c r="N24" s="10">
        <f>IF(K9=0,"",IF(K9="","",(N9/K9)))</f>
        <v>0</v>
      </c>
    </row>
    <row r="25" spans="2:14" x14ac:dyDescent="0.2">
      <c r="B25" s="11">
        <f t="shared" ref="B25:C30" si="5">B10</f>
        <v>2008</v>
      </c>
      <c r="C25" s="4">
        <f t="shared" si="5"/>
        <v>1</v>
      </c>
      <c r="D25" s="10">
        <f t="shared" ref="D25:E25" si="6">IF(D9=0,"",IF(D9="","",((D10-D9)/D9)))</f>
        <v>-1.1111111111111112E-2</v>
      </c>
      <c r="E25" s="10">
        <f t="shared" si="6"/>
        <v>-0.11764705882352941</v>
      </c>
      <c r="F25" s="9">
        <f t="shared" ref="F25:F30" si="7">IF(C10=0,"",IF(C10="","",(F10/C10)))</f>
        <v>0</v>
      </c>
      <c r="G25" s="28">
        <f t="shared" ref="G25:G30" si="8">IF(E10=0,"",IF(E10="","",(G10/E10)))</f>
        <v>0.30666666666666664</v>
      </c>
      <c r="H25" s="28">
        <f t="shared" ref="H25:H30" si="9">IF(G10=0,"",IF(G10="","",(H10/G10)))</f>
        <v>0.65217391304347827</v>
      </c>
      <c r="I25" s="28">
        <f t="shared" ref="I25:I30" si="10">IF(G10=0,"",IF(G10="","",(I10/G10)))</f>
        <v>0</v>
      </c>
      <c r="J25" s="28">
        <f t="shared" ref="J25:J30" si="11">IF(G10=0,"",IF(G10="","",(J10/G10)))</f>
        <v>0.34782608695652173</v>
      </c>
      <c r="K25" s="28">
        <f>IF(K9=0,"",IF(K9="","",(K10-K9)/K9))</f>
        <v>0.93310753598645213</v>
      </c>
      <c r="L25" s="10">
        <f t="shared" ref="L25:L30" si="12">IF(K10=0,"",IF(K10="","",(L10/K10)))</f>
        <v>8.7604029785370123E-3</v>
      </c>
      <c r="M25" s="10">
        <f t="shared" ref="M25:M30" si="13">IF(K10=0,"",IF(K10="","",(M10/K10)))</f>
        <v>8.7604029785370123E-3</v>
      </c>
      <c r="N25" s="10">
        <f t="shared" ref="N25:N30" si="14">IF(K10=0,"",IF(K10="","",(N10/K10)))</f>
        <v>8.7604029785370123E-3</v>
      </c>
    </row>
    <row r="26" spans="2:14" x14ac:dyDescent="0.2">
      <c r="B26" s="11">
        <f t="shared" si="5"/>
        <v>2009</v>
      </c>
      <c r="C26" s="4">
        <f t="shared" si="5"/>
        <v>1</v>
      </c>
      <c r="D26" s="10">
        <f t="shared" ref="D26:E30" si="15">IF(D10=0,"",IF(D10="","",((D11-D10)/D10)))</f>
        <v>0.30337078651685395</v>
      </c>
      <c r="E26" s="10">
        <f t="shared" si="15"/>
        <v>6.6666666666666666E-2</v>
      </c>
      <c r="F26" s="9">
        <f t="shared" si="7"/>
        <v>27</v>
      </c>
      <c r="G26" s="28">
        <f t="shared" si="8"/>
        <v>0.25</v>
      </c>
      <c r="H26" s="28">
        <f t="shared" si="9"/>
        <v>0.6</v>
      </c>
      <c r="I26" s="28">
        <f t="shared" si="10"/>
        <v>0.4</v>
      </c>
      <c r="J26" s="28">
        <f t="shared" si="11"/>
        <v>0</v>
      </c>
      <c r="K26" s="28">
        <f t="shared" ref="K26:K30" si="16">IF(K10=0,"",IF(K10="","",(K11-K10)/K10))</f>
        <v>0.21287779237844942</v>
      </c>
      <c r="L26" s="10">
        <f t="shared" si="12"/>
        <v>8.7396171903214165E-3</v>
      </c>
      <c r="M26" s="10">
        <f t="shared" si="13"/>
        <v>8.3784759841097865E-3</v>
      </c>
      <c r="N26" s="10">
        <f t="shared" si="14"/>
        <v>9.6785843264716506E-3</v>
      </c>
    </row>
    <row r="27" spans="2:14" x14ac:dyDescent="0.2">
      <c r="B27" s="11">
        <f t="shared" si="5"/>
        <v>2010</v>
      </c>
      <c r="C27" s="4">
        <f t="shared" si="5"/>
        <v>1</v>
      </c>
      <c r="D27" s="10">
        <f t="shared" si="15"/>
        <v>0.80172413793103448</v>
      </c>
      <c r="E27" s="10">
        <f t="shared" si="15"/>
        <v>0.5</v>
      </c>
      <c r="F27" s="9">
        <f t="shared" si="7"/>
        <v>94</v>
      </c>
      <c r="G27" s="28">
        <f t="shared" si="8"/>
        <v>0</v>
      </c>
      <c r="H27" s="28" t="str">
        <f t="shared" si="9"/>
        <v/>
      </c>
      <c r="I27" s="28" t="str">
        <f t="shared" si="10"/>
        <v/>
      </c>
      <c r="J27" s="28" t="str">
        <f t="shared" si="11"/>
        <v/>
      </c>
      <c r="K27" s="28">
        <f t="shared" si="16"/>
        <v>-0.11289274106175515</v>
      </c>
      <c r="L27" s="10">
        <f t="shared" si="12"/>
        <v>2.8171307604624655E-2</v>
      </c>
      <c r="M27" s="10">
        <f t="shared" si="13"/>
        <v>1.3190034196384953E-2</v>
      </c>
      <c r="N27" s="10">
        <f t="shared" si="14"/>
        <v>4.3396840905390005E-2</v>
      </c>
    </row>
    <row r="28" spans="2:14" x14ac:dyDescent="0.2">
      <c r="B28" s="11">
        <f t="shared" si="5"/>
        <v>2011</v>
      </c>
      <c r="C28" s="4">
        <f t="shared" si="5"/>
        <v>1</v>
      </c>
      <c r="D28" s="10">
        <f t="shared" si="15"/>
        <v>0.10047846889952153</v>
      </c>
      <c r="E28" s="10">
        <f t="shared" si="15"/>
        <v>0.375</v>
      </c>
      <c r="F28" s="9">
        <f t="shared" si="7"/>
        <v>45</v>
      </c>
      <c r="G28" s="28">
        <f t="shared" si="8"/>
        <v>0.21212121212121213</v>
      </c>
      <c r="H28" s="28">
        <f t="shared" si="9"/>
        <v>0.5714285714285714</v>
      </c>
      <c r="I28" s="28">
        <f t="shared" si="10"/>
        <v>0.42857142857142855</v>
      </c>
      <c r="J28" s="28">
        <f t="shared" si="11"/>
        <v>0</v>
      </c>
      <c r="K28" s="28">
        <f t="shared" si="16"/>
        <v>4.1931281550236121E-2</v>
      </c>
      <c r="L28" s="10">
        <f t="shared" si="12"/>
        <v>3.4304915214503399E-2</v>
      </c>
      <c r="M28" s="10">
        <f t="shared" si="13"/>
        <v>1.437836993045245E-2</v>
      </c>
      <c r="N28" s="10">
        <f t="shared" si="14"/>
        <v>4.5557552551379228E-2</v>
      </c>
    </row>
    <row r="29" spans="2:14" x14ac:dyDescent="0.2">
      <c r="B29" s="11">
        <f t="shared" si="5"/>
        <v>2012</v>
      </c>
      <c r="C29" s="4">
        <f t="shared" si="5"/>
        <v>1</v>
      </c>
      <c r="D29" s="10">
        <f t="shared" si="15"/>
        <v>6.5217391304347824E-2</v>
      </c>
      <c r="E29" s="10">
        <f t="shared" si="15"/>
        <v>-0.24242424242424243</v>
      </c>
      <c r="F29" s="9">
        <f t="shared" si="7"/>
        <v>15</v>
      </c>
      <c r="G29" s="28">
        <f t="shared" si="8"/>
        <v>0.52</v>
      </c>
      <c r="H29" s="28">
        <f t="shared" si="9"/>
        <v>0.30769230769230771</v>
      </c>
      <c r="I29" s="28">
        <f t="shared" si="10"/>
        <v>0.23076923076923078</v>
      </c>
      <c r="J29" s="28">
        <f t="shared" si="11"/>
        <v>0.46153846153846156</v>
      </c>
      <c r="K29" s="28">
        <f t="shared" si="16"/>
        <v>0.33414081425334063</v>
      </c>
      <c r="L29" s="10">
        <f t="shared" si="12"/>
        <v>4.0766121946933756E-2</v>
      </c>
      <c r="M29" s="10">
        <f t="shared" si="13"/>
        <v>1.7044456158847303E-2</v>
      </c>
      <c r="N29" s="10">
        <f t="shared" si="14"/>
        <v>6.6186376149475784E-2</v>
      </c>
    </row>
    <row r="30" spans="2:14" x14ac:dyDescent="0.2">
      <c r="B30" s="11">
        <f t="shared" si="5"/>
        <v>2013</v>
      </c>
      <c r="C30" s="4">
        <f t="shared" si="5"/>
        <v>1</v>
      </c>
      <c r="D30" s="10">
        <f t="shared" si="15"/>
        <v>2.8571428571428571E-2</v>
      </c>
      <c r="E30" s="10">
        <f t="shared" si="15"/>
        <v>0.104</v>
      </c>
      <c r="F30" s="9">
        <f t="shared" si="7"/>
        <v>8</v>
      </c>
      <c r="G30" s="28">
        <f t="shared" si="8"/>
        <v>0.52173913043478259</v>
      </c>
      <c r="H30" s="28">
        <f t="shared" si="9"/>
        <v>0.16666666666666666</v>
      </c>
      <c r="I30" s="28">
        <f t="shared" si="10"/>
        <v>0.1388888888888889</v>
      </c>
      <c r="J30" s="28">
        <f t="shared" si="11"/>
        <v>0.69444444444444442</v>
      </c>
      <c r="K30" s="28">
        <f t="shared" si="16"/>
        <v>-0.25396825396825395</v>
      </c>
      <c r="L30" s="10">
        <f t="shared" si="12"/>
        <v>3.7999528931459525E-2</v>
      </c>
      <c r="M30" s="10">
        <f t="shared" si="13"/>
        <v>1.5937818952657612E-2</v>
      </c>
      <c r="N30" s="10">
        <f t="shared" si="14"/>
        <v>5.6057156316244014E-2</v>
      </c>
    </row>
    <row r="32" spans="2:14" x14ac:dyDescent="0.2">
      <c r="B32" s="37" t="s">
        <v>34</v>
      </c>
      <c r="C32" s="37"/>
      <c r="D32" s="37"/>
      <c r="E32" s="37"/>
      <c r="F32" s="37"/>
      <c r="G32" s="37"/>
      <c r="H32" s="37"/>
    </row>
    <row r="33" spans="2:6" x14ac:dyDescent="0.2">
      <c r="B33" s="37" t="s">
        <v>26</v>
      </c>
      <c r="C33" s="37"/>
      <c r="D33" s="37"/>
      <c r="E33" s="37"/>
      <c r="F33" s="37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7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1" width="10" bestFit="1" customWidth="1"/>
    <col min="12" max="12" width="7.42578125" bestFit="1" customWidth="1"/>
    <col min="13" max="13" width="10" bestFit="1" customWidth="1"/>
    <col min="14" max="14" width="7.5703125" bestFit="1" customWidth="1"/>
  </cols>
  <sheetData>
    <row r="1" spans="1:14" ht="23.25" x14ac:dyDescent="0.35">
      <c r="B1" s="35" t="s">
        <v>19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ht="18" x14ac:dyDescent="0.25">
      <c r="B2" s="36" t="str">
        <f>"Canada and USA: "&amp; B5 &amp; "-" &amp; B15</f>
        <v>Canada and USA: 2003-2013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4" spans="1:14" s="1" customFormat="1" ht="38.25" x14ac:dyDescent="0.2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91</v>
      </c>
      <c r="H4" s="2" t="s">
        <v>87</v>
      </c>
      <c r="I4" s="2" t="s">
        <v>88</v>
      </c>
      <c r="J4" s="2" t="s">
        <v>98</v>
      </c>
      <c r="K4" s="2" t="s">
        <v>89</v>
      </c>
      <c r="L4" s="2" t="s">
        <v>4</v>
      </c>
      <c r="M4" s="2" t="s">
        <v>90</v>
      </c>
      <c r="N4" s="2" t="s">
        <v>27</v>
      </c>
    </row>
    <row r="5" spans="1:14" x14ac:dyDescent="0.2">
      <c r="A5" t="s">
        <v>55</v>
      </c>
      <c r="B5" s="11">
        <v>2003</v>
      </c>
      <c r="C5" s="4">
        <v>4</v>
      </c>
      <c r="D5" s="4">
        <v>71</v>
      </c>
      <c r="E5" s="4">
        <v>143</v>
      </c>
      <c r="F5" s="4">
        <v>0</v>
      </c>
      <c r="G5" s="4">
        <v>69</v>
      </c>
      <c r="H5" s="4">
        <v>43</v>
      </c>
      <c r="I5" s="4">
        <v>26</v>
      </c>
      <c r="J5" s="4">
        <v>0</v>
      </c>
      <c r="K5" s="5">
        <v>12061</v>
      </c>
      <c r="L5" s="5">
        <v>653</v>
      </c>
      <c r="M5" s="5">
        <v>716</v>
      </c>
      <c r="N5" s="5">
        <v>4</v>
      </c>
    </row>
    <row r="6" spans="1:14" x14ac:dyDescent="0.2">
      <c r="A6" t="s">
        <v>55</v>
      </c>
      <c r="B6" s="11">
        <v>2004</v>
      </c>
      <c r="C6" s="4">
        <v>3</v>
      </c>
      <c r="D6" s="4">
        <v>92</v>
      </c>
      <c r="E6" s="4">
        <v>115</v>
      </c>
      <c r="F6" s="4">
        <v>29</v>
      </c>
      <c r="G6" s="4">
        <v>82</v>
      </c>
      <c r="H6" s="4">
        <v>52</v>
      </c>
      <c r="I6" s="4">
        <v>30</v>
      </c>
      <c r="J6" s="4">
        <v>0</v>
      </c>
      <c r="K6" s="5">
        <v>18128</v>
      </c>
      <c r="L6" s="5">
        <v>653</v>
      </c>
      <c r="M6" s="5">
        <v>566</v>
      </c>
      <c r="N6" s="5">
        <v>1208</v>
      </c>
    </row>
    <row r="7" spans="1:14" x14ac:dyDescent="0.2">
      <c r="A7" t="s">
        <v>55</v>
      </c>
      <c r="B7" s="11">
        <v>2005</v>
      </c>
      <c r="C7" s="4">
        <v>3</v>
      </c>
      <c r="D7" s="4">
        <v>89</v>
      </c>
      <c r="E7" s="4">
        <v>163</v>
      </c>
      <c r="F7" s="4">
        <v>0</v>
      </c>
      <c r="G7" s="4">
        <v>65</v>
      </c>
      <c r="H7" s="4">
        <v>45</v>
      </c>
      <c r="I7" s="4">
        <v>10</v>
      </c>
      <c r="J7" s="4">
        <v>10</v>
      </c>
      <c r="K7" s="5">
        <v>27468</v>
      </c>
      <c r="L7" s="5">
        <v>547</v>
      </c>
      <c r="M7" s="5">
        <v>3509</v>
      </c>
      <c r="N7" s="5">
        <v>1418</v>
      </c>
    </row>
    <row r="8" spans="1:14" x14ac:dyDescent="0.2">
      <c r="A8" t="s">
        <v>55</v>
      </c>
      <c r="B8" s="11">
        <v>2006</v>
      </c>
      <c r="C8" s="4">
        <v>3</v>
      </c>
      <c r="D8" s="4">
        <v>89</v>
      </c>
      <c r="E8" s="4">
        <v>151</v>
      </c>
      <c r="F8" s="4">
        <v>0</v>
      </c>
      <c r="G8" s="4">
        <v>117</v>
      </c>
      <c r="H8" s="4">
        <v>50</v>
      </c>
      <c r="I8" s="4">
        <v>14</v>
      </c>
      <c r="J8" s="4">
        <v>53</v>
      </c>
      <c r="K8" s="5">
        <v>31219</v>
      </c>
      <c r="L8" s="5">
        <v>999</v>
      </c>
      <c r="M8" s="5">
        <v>3963</v>
      </c>
      <c r="N8" s="5">
        <v>1933</v>
      </c>
    </row>
    <row r="9" spans="1:14" x14ac:dyDescent="0.2">
      <c r="A9" t="s">
        <v>55</v>
      </c>
      <c r="B9" s="11">
        <v>2007</v>
      </c>
      <c r="C9" s="4">
        <v>3</v>
      </c>
      <c r="D9" s="4">
        <v>89</v>
      </c>
      <c r="E9" s="4">
        <v>95</v>
      </c>
      <c r="F9" s="4">
        <v>3</v>
      </c>
      <c r="G9" s="4">
        <v>82</v>
      </c>
      <c r="H9" s="4">
        <v>40</v>
      </c>
      <c r="I9" s="4">
        <v>12</v>
      </c>
      <c r="J9" s="4">
        <v>30</v>
      </c>
      <c r="K9" s="5">
        <v>30480</v>
      </c>
      <c r="L9" s="5">
        <v>553</v>
      </c>
      <c r="M9" s="5">
        <v>510</v>
      </c>
      <c r="N9" s="5">
        <v>1090</v>
      </c>
    </row>
    <row r="10" spans="1:14" x14ac:dyDescent="0.2">
      <c r="A10" t="s">
        <v>55</v>
      </c>
      <c r="B10" s="11">
        <v>2008</v>
      </c>
      <c r="C10" s="4">
        <v>3</v>
      </c>
      <c r="D10" s="4">
        <v>45</v>
      </c>
      <c r="E10" s="4">
        <v>96</v>
      </c>
      <c r="F10" s="4">
        <v>1</v>
      </c>
      <c r="G10" s="4">
        <v>88</v>
      </c>
      <c r="H10" s="4">
        <v>40</v>
      </c>
      <c r="I10" s="4">
        <v>7</v>
      </c>
      <c r="J10" s="4">
        <v>41</v>
      </c>
      <c r="K10" s="5">
        <v>26656</v>
      </c>
      <c r="L10" s="5">
        <v>560</v>
      </c>
      <c r="M10" s="5">
        <v>837</v>
      </c>
      <c r="N10" s="5">
        <v>1554</v>
      </c>
    </row>
    <row r="11" spans="1:14" x14ac:dyDescent="0.2">
      <c r="A11" t="s">
        <v>55</v>
      </c>
      <c r="B11" s="11">
        <v>2009</v>
      </c>
      <c r="C11" s="4">
        <v>3</v>
      </c>
      <c r="D11" s="4">
        <v>45</v>
      </c>
      <c r="E11" s="4">
        <v>40</v>
      </c>
      <c r="F11" s="4">
        <v>0</v>
      </c>
      <c r="G11" s="4">
        <v>40</v>
      </c>
      <c r="H11" s="4">
        <v>20</v>
      </c>
      <c r="I11" s="4">
        <v>20</v>
      </c>
      <c r="J11" s="4">
        <v>0</v>
      </c>
      <c r="K11" s="5">
        <v>24187</v>
      </c>
      <c r="L11" s="5">
        <v>955</v>
      </c>
      <c r="M11" s="5">
        <v>925</v>
      </c>
      <c r="N11" s="5">
        <v>1842</v>
      </c>
    </row>
    <row r="12" spans="1:14" x14ac:dyDescent="0.2">
      <c r="A12" t="s">
        <v>55</v>
      </c>
      <c r="B12" s="11">
        <v>2010</v>
      </c>
      <c r="C12" s="4">
        <v>2</v>
      </c>
      <c r="D12" s="4">
        <v>45</v>
      </c>
      <c r="E12" s="4">
        <v>81</v>
      </c>
      <c r="F12" s="4">
        <v>0</v>
      </c>
      <c r="G12" s="4">
        <v>47</v>
      </c>
      <c r="H12" s="4">
        <v>20</v>
      </c>
      <c r="I12" s="4">
        <v>12</v>
      </c>
      <c r="J12" s="4">
        <v>15</v>
      </c>
      <c r="K12" s="5">
        <v>22991</v>
      </c>
      <c r="L12" s="5">
        <v>998</v>
      </c>
      <c r="M12" s="5">
        <v>1456</v>
      </c>
      <c r="N12" s="5">
        <v>2958</v>
      </c>
    </row>
    <row r="13" spans="1:14" x14ac:dyDescent="0.2">
      <c r="A13" t="s">
        <v>55</v>
      </c>
      <c r="B13" s="11">
        <v>2011</v>
      </c>
      <c r="C13" s="4">
        <v>2</v>
      </c>
      <c r="D13" s="4">
        <v>45</v>
      </c>
      <c r="E13" s="4">
        <v>70</v>
      </c>
      <c r="F13" s="4">
        <v>0</v>
      </c>
      <c r="G13" s="4">
        <v>77</v>
      </c>
      <c r="H13" s="4">
        <v>0</v>
      </c>
      <c r="I13" s="4">
        <v>8</v>
      </c>
      <c r="J13" s="4">
        <v>69</v>
      </c>
      <c r="K13" s="5">
        <v>21749</v>
      </c>
      <c r="L13" s="5">
        <v>771</v>
      </c>
      <c r="M13" s="5">
        <v>439</v>
      </c>
      <c r="N13" s="5">
        <v>520</v>
      </c>
    </row>
    <row r="14" spans="1:14" x14ac:dyDescent="0.2">
      <c r="A14" t="s">
        <v>55</v>
      </c>
      <c r="B14" s="11">
        <v>2012</v>
      </c>
      <c r="C14" s="4">
        <v>2</v>
      </c>
      <c r="D14" s="4">
        <v>43</v>
      </c>
      <c r="E14" s="4">
        <v>70</v>
      </c>
      <c r="F14" s="4">
        <v>0</v>
      </c>
      <c r="G14" s="4">
        <v>23</v>
      </c>
      <c r="H14" s="4">
        <v>8</v>
      </c>
      <c r="I14" s="4">
        <v>15</v>
      </c>
      <c r="J14" s="4">
        <v>0</v>
      </c>
      <c r="K14" s="5">
        <v>17052</v>
      </c>
      <c r="L14" s="5">
        <v>691</v>
      </c>
      <c r="M14" s="5">
        <v>432</v>
      </c>
      <c r="N14" s="5">
        <v>540</v>
      </c>
    </row>
    <row r="15" spans="1:14" x14ac:dyDescent="0.2">
      <c r="A15" t="s">
        <v>55</v>
      </c>
      <c r="B15" s="11">
        <v>2013</v>
      </c>
      <c r="C15" s="4">
        <v>1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5">
        <v>0</v>
      </c>
      <c r="L15" s="5">
        <v>0</v>
      </c>
      <c r="M15" s="5">
        <v>0</v>
      </c>
      <c r="N15" s="5">
        <v>0</v>
      </c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">
      <c r="B17" s="6" t="s">
        <v>7</v>
      </c>
      <c r="F17" s="7">
        <f>SUM(F5:F15)</f>
        <v>33</v>
      </c>
      <c r="K17" s="8">
        <f>SUM(K5:K15)</f>
        <v>231991</v>
      </c>
      <c r="L17" s="8">
        <f>SUM(L5:L15)</f>
        <v>7380</v>
      </c>
      <c r="M17" s="8">
        <f>SUM(M5:M15)</f>
        <v>13353</v>
      </c>
      <c r="N17" s="8">
        <f>SUM(N5:N15)</f>
        <v>13067</v>
      </c>
    </row>
    <row r="19" spans="2:14" ht="63.75" x14ac:dyDescent="0.2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92</v>
      </c>
      <c r="H19" s="2" t="s">
        <v>93</v>
      </c>
      <c r="I19" s="2" t="s">
        <v>94</v>
      </c>
      <c r="J19" s="2" t="s">
        <v>95</v>
      </c>
      <c r="K19" s="2" t="s">
        <v>96</v>
      </c>
      <c r="L19" s="2" t="s">
        <v>11</v>
      </c>
      <c r="M19" s="2" t="s">
        <v>97</v>
      </c>
      <c r="N19" s="2" t="s">
        <v>28</v>
      </c>
    </row>
    <row r="20" spans="2:14" x14ac:dyDescent="0.2">
      <c r="B20" s="11">
        <f t="shared" ref="B20:C30" si="0">B5</f>
        <v>2003</v>
      </c>
      <c r="C20" s="4">
        <f t="shared" si="0"/>
        <v>4</v>
      </c>
      <c r="D20" s="4"/>
      <c r="E20" s="4"/>
      <c r="F20" s="9">
        <f t="shared" ref="F20:F30" si="1">IF(C5=0,"",IF(C5="","",(F5/C5)))</f>
        <v>0</v>
      </c>
      <c r="G20" s="28">
        <f t="shared" ref="G20:G30" si="2">IF(E5=0,"",IF(E5="","",(G5/E5)))</f>
        <v>0.4825174825174825</v>
      </c>
      <c r="H20" s="28">
        <f t="shared" ref="H20:H30" si="3">IF(G5=0,"",IF(G5="","",(H5/G5)))</f>
        <v>0.62318840579710144</v>
      </c>
      <c r="I20" s="28">
        <f t="shared" ref="I20:I30" si="4">IF(G5=0,"",IF(G5="","",(I5/G5)))</f>
        <v>0.37681159420289856</v>
      </c>
      <c r="J20" s="28">
        <f t="shared" ref="J20:J30" si="5">IF(G5=0,"",IF(G5="","",(J5/G5)))</f>
        <v>0</v>
      </c>
      <c r="K20" s="5"/>
      <c r="L20" s="10">
        <f t="shared" ref="L20:L30" si="6">IF(K5=0,"",IF(K5="","",(L5/K5)))</f>
        <v>5.4141447641157449E-2</v>
      </c>
      <c r="M20" s="10">
        <f t="shared" ref="M20:M30" si="7">IF(K5=0,"",IF(K5="","",(M5/K5)))</f>
        <v>5.9364895116491172E-2</v>
      </c>
      <c r="N20" s="10">
        <f t="shared" ref="N20:N30" si="8">IF(K5=0,"",IF(K5="","",(N5/K5)))</f>
        <v>3.3164745875134731E-4</v>
      </c>
    </row>
    <row r="21" spans="2:14" x14ac:dyDescent="0.2">
      <c r="B21" s="11">
        <f t="shared" si="0"/>
        <v>2004</v>
      </c>
      <c r="C21" s="4">
        <f t="shared" si="0"/>
        <v>3</v>
      </c>
      <c r="D21" s="10">
        <f t="shared" ref="D21:E30" si="9">IF(D5=0,"",IF(D5="","",((D6-D5)/D5)))</f>
        <v>0.29577464788732394</v>
      </c>
      <c r="E21" s="10">
        <f t="shared" si="9"/>
        <v>-0.19580419580419581</v>
      </c>
      <c r="F21" s="9">
        <f t="shared" si="1"/>
        <v>9.6666666666666661</v>
      </c>
      <c r="G21" s="28">
        <f t="shared" si="2"/>
        <v>0.71304347826086956</v>
      </c>
      <c r="H21" s="28">
        <f t="shared" si="3"/>
        <v>0.63414634146341464</v>
      </c>
      <c r="I21" s="28">
        <f t="shared" si="4"/>
        <v>0.36585365853658536</v>
      </c>
      <c r="J21" s="28">
        <f t="shared" si="5"/>
        <v>0</v>
      </c>
      <c r="K21" s="28">
        <f t="shared" ref="K21:K30" si="10">IF(K5=0,"",IF(K5="","",(K6-K5)/K5))</f>
        <v>0.50302628306110608</v>
      </c>
      <c r="L21" s="10">
        <f t="shared" si="6"/>
        <v>3.6021624007060903E-2</v>
      </c>
      <c r="M21" s="10">
        <f t="shared" si="7"/>
        <v>3.1222418358340689E-2</v>
      </c>
      <c r="N21" s="10">
        <f t="shared" si="8"/>
        <v>6.6637246248896734E-2</v>
      </c>
    </row>
    <row r="22" spans="2:14" x14ac:dyDescent="0.2">
      <c r="B22" s="11">
        <f t="shared" si="0"/>
        <v>2005</v>
      </c>
      <c r="C22" s="4">
        <f t="shared" si="0"/>
        <v>3</v>
      </c>
      <c r="D22" s="10">
        <f t="shared" si="9"/>
        <v>-3.2608695652173912E-2</v>
      </c>
      <c r="E22" s="10">
        <f t="shared" si="9"/>
        <v>0.41739130434782606</v>
      </c>
      <c r="F22" s="9">
        <f t="shared" si="1"/>
        <v>0</v>
      </c>
      <c r="G22" s="28">
        <f t="shared" si="2"/>
        <v>0.3987730061349693</v>
      </c>
      <c r="H22" s="28">
        <f t="shared" si="3"/>
        <v>0.69230769230769229</v>
      </c>
      <c r="I22" s="28">
        <f t="shared" si="4"/>
        <v>0.15384615384615385</v>
      </c>
      <c r="J22" s="28">
        <f t="shared" si="5"/>
        <v>0.15384615384615385</v>
      </c>
      <c r="K22" s="28">
        <f t="shared" si="10"/>
        <v>0.51522506619594</v>
      </c>
      <c r="L22" s="10">
        <f t="shared" si="6"/>
        <v>1.9914081840687346E-2</v>
      </c>
      <c r="M22" s="10">
        <f t="shared" si="7"/>
        <v>0.12774865297801077</v>
      </c>
      <c r="N22" s="10">
        <f t="shared" si="8"/>
        <v>5.1623707587010341E-2</v>
      </c>
    </row>
    <row r="23" spans="2:14" x14ac:dyDescent="0.2">
      <c r="B23" s="11">
        <f t="shared" si="0"/>
        <v>2006</v>
      </c>
      <c r="C23" s="4">
        <f t="shared" si="0"/>
        <v>3</v>
      </c>
      <c r="D23" s="10">
        <f t="shared" si="9"/>
        <v>0</v>
      </c>
      <c r="E23" s="10">
        <f t="shared" si="9"/>
        <v>-7.3619631901840496E-2</v>
      </c>
      <c r="F23" s="9">
        <f t="shared" si="1"/>
        <v>0</v>
      </c>
      <c r="G23" s="28">
        <f t="shared" si="2"/>
        <v>0.77483443708609268</v>
      </c>
      <c r="H23" s="28">
        <f t="shared" si="3"/>
        <v>0.42735042735042733</v>
      </c>
      <c r="I23" s="28">
        <f t="shared" si="4"/>
        <v>0.11965811965811966</v>
      </c>
      <c r="J23" s="28">
        <f t="shared" si="5"/>
        <v>0.45299145299145299</v>
      </c>
      <c r="K23" s="28">
        <f t="shared" si="10"/>
        <v>0.13655890490752876</v>
      </c>
      <c r="L23" s="10">
        <f t="shared" si="6"/>
        <v>3.1999743745795832E-2</v>
      </c>
      <c r="M23" s="10">
        <f t="shared" si="7"/>
        <v>0.12694192639097984</v>
      </c>
      <c r="N23" s="10">
        <f t="shared" si="8"/>
        <v>6.1917422082706043E-2</v>
      </c>
    </row>
    <row r="24" spans="2:14" x14ac:dyDescent="0.2">
      <c r="B24" s="11">
        <f t="shared" si="0"/>
        <v>2007</v>
      </c>
      <c r="C24" s="4">
        <f t="shared" si="0"/>
        <v>3</v>
      </c>
      <c r="D24" s="10">
        <f t="shared" si="9"/>
        <v>0</v>
      </c>
      <c r="E24" s="10">
        <f t="shared" si="9"/>
        <v>-0.37086092715231789</v>
      </c>
      <c r="F24" s="9">
        <f t="shared" si="1"/>
        <v>1</v>
      </c>
      <c r="G24" s="28">
        <f t="shared" si="2"/>
        <v>0.86315789473684212</v>
      </c>
      <c r="H24" s="28">
        <f t="shared" si="3"/>
        <v>0.48780487804878048</v>
      </c>
      <c r="I24" s="28">
        <f t="shared" si="4"/>
        <v>0.14634146341463414</v>
      </c>
      <c r="J24" s="28">
        <f t="shared" si="5"/>
        <v>0.36585365853658536</v>
      </c>
      <c r="K24" s="28">
        <f t="shared" si="10"/>
        <v>-2.3671482110253373E-2</v>
      </c>
      <c r="L24" s="10">
        <f t="shared" si="6"/>
        <v>1.8143044619422573E-2</v>
      </c>
      <c r="M24" s="10">
        <f t="shared" si="7"/>
        <v>1.6732283464566931E-2</v>
      </c>
      <c r="N24" s="10">
        <f t="shared" si="8"/>
        <v>3.5761154855643046E-2</v>
      </c>
    </row>
    <row r="25" spans="2:14" x14ac:dyDescent="0.2">
      <c r="B25" s="11">
        <f t="shared" si="0"/>
        <v>2008</v>
      </c>
      <c r="C25" s="4">
        <f t="shared" si="0"/>
        <v>3</v>
      </c>
      <c r="D25" s="10">
        <f t="shared" si="9"/>
        <v>-0.4943820224719101</v>
      </c>
      <c r="E25" s="10">
        <f t="shared" si="9"/>
        <v>1.0526315789473684E-2</v>
      </c>
      <c r="F25" s="9">
        <f t="shared" si="1"/>
        <v>0.33333333333333331</v>
      </c>
      <c r="G25" s="28">
        <f t="shared" si="2"/>
        <v>0.91666666666666663</v>
      </c>
      <c r="H25" s="28">
        <f t="shared" si="3"/>
        <v>0.45454545454545453</v>
      </c>
      <c r="I25" s="28">
        <f t="shared" si="4"/>
        <v>7.9545454545454544E-2</v>
      </c>
      <c r="J25" s="28">
        <f t="shared" si="5"/>
        <v>0.46590909090909088</v>
      </c>
      <c r="K25" s="28">
        <f t="shared" si="10"/>
        <v>-0.12545931758530185</v>
      </c>
      <c r="L25" s="10">
        <f t="shared" si="6"/>
        <v>2.100840336134454E-2</v>
      </c>
      <c r="M25" s="10">
        <f t="shared" si="7"/>
        <v>3.1400060024009607E-2</v>
      </c>
      <c r="N25" s="10">
        <f t="shared" si="8"/>
        <v>5.8298319327731093E-2</v>
      </c>
    </row>
    <row r="26" spans="2:14" x14ac:dyDescent="0.2">
      <c r="B26" s="11">
        <f t="shared" si="0"/>
        <v>2009</v>
      </c>
      <c r="C26" s="4">
        <f t="shared" si="0"/>
        <v>3</v>
      </c>
      <c r="D26" s="10">
        <f t="shared" si="9"/>
        <v>0</v>
      </c>
      <c r="E26" s="10">
        <f t="shared" si="9"/>
        <v>-0.58333333333333337</v>
      </c>
      <c r="F26" s="9">
        <f t="shared" si="1"/>
        <v>0</v>
      </c>
      <c r="G26" s="28">
        <f t="shared" si="2"/>
        <v>1</v>
      </c>
      <c r="H26" s="28">
        <f t="shared" si="3"/>
        <v>0.5</v>
      </c>
      <c r="I26" s="28">
        <f t="shared" si="4"/>
        <v>0.5</v>
      </c>
      <c r="J26" s="28">
        <f t="shared" si="5"/>
        <v>0</v>
      </c>
      <c r="K26" s="28">
        <f t="shared" si="10"/>
        <v>-9.2624549819927973E-2</v>
      </c>
      <c r="L26" s="10">
        <f t="shared" si="6"/>
        <v>3.948402034150577E-2</v>
      </c>
      <c r="M26" s="10">
        <f t="shared" si="7"/>
        <v>3.8243684623971555E-2</v>
      </c>
      <c r="N26" s="10">
        <f t="shared" si="8"/>
        <v>7.6156613056600653E-2</v>
      </c>
    </row>
    <row r="27" spans="2:14" x14ac:dyDescent="0.2">
      <c r="B27" s="11">
        <f t="shared" si="0"/>
        <v>2010</v>
      </c>
      <c r="C27" s="4">
        <f t="shared" si="0"/>
        <v>2</v>
      </c>
      <c r="D27" s="10">
        <f t="shared" si="9"/>
        <v>0</v>
      </c>
      <c r="E27" s="10">
        <f t="shared" si="9"/>
        <v>1.0249999999999999</v>
      </c>
      <c r="F27" s="9">
        <f t="shared" si="1"/>
        <v>0</v>
      </c>
      <c r="G27" s="28">
        <f t="shared" si="2"/>
        <v>0.58024691358024694</v>
      </c>
      <c r="H27" s="28">
        <f t="shared" si="3"/>
        <v>0.42553191489361702</v>
      </c>
      <c r="I27" s="28">
        <f t="shared" si="4"/>
        <v>0.25531914893617019</v>
      </c>
      <c r="J27" s="28">
        <f t="shared" si="5"/>
        <v>0.31914893617021278</v>
      </c>
      <c r="K27" s="28">
        <f t="shared" si="10"/>
        <v>-4.9448050605697277E-2</v>
      </c>
      <c r="L27" s="10">
        <f t="shared" si="6"/>
        <v>4.3408290200513247E-2</v>
      </c>
      <c r="M27" s="10">
        <f t="shared" si="7"/>
        <v>6.3329128789526332E-2</v>
      </c>
      <c r="N27" s="10">
        <f t="shared" si="8"/>
        <v>0.1286590404941064</v>
      </c>
    </row>
    <row r="28" spans="2:14" x14ac:dyDescent="0.2">
      <c r="B28" s="11">
        <f t="shared" si="0"/>
        <v>2011</v>
      </c>
      <c r="C28" s="4">
        <f t="shared" si="0"/>
        <v>2</v>
      </c>
      <c r="D28" s="10">
        <f t="shared" si="9"/>
        <v>0</v>
      </c>
      <c r="E28" s="10">
        <f t="shared" si="9"/>
        <v>-0.13580246913580246</v>
      </c>
      <c r="F28" s="9">
        <f t="shared" si="1"/>
        <v>0</v>
      </c>
      <c r="G28" s="28">
        <f t="shared" si="2"/>
        <v>1.1000000000000001</v>
      </c>
      <c r="H28" s="28">
        <f t="shared" si="3"/>
        <v>0</v>
      </c>
      <c r="I28" s="28">
        <f t="shared" si="4"/>
        <v>0.1038961038961039</v>
      </c>
      <c r="J28" s="28">
        <f t="shared" si="5"/>
        <v>0.89610389610389607</v>
      </c>
      <c r="K28" s="28">
        <f t="shared" si="10"/>
        <v>-5.4021138706450353E-2</v>
      </c>
      <c r="L28" s="10">
        <f t="shared" si="6"/>
        <v>3.5449905742792776E-2</v>
      </c>
      <c r="M28" s="10">
        <f t="shared" si="7"/>
        <v>2.0184836084417675E-2</v>
      </c>
      <c r="N28" s="10">
        <f t="shared" si="8"/>
        <v>2.3909145248057383E-2</v>
      </c>
    </row>
    <row r="29" spans="2:14" x14ac:dyDescent="0.2">
      <c r="B29" s="11">
        <f t="shared" si="0"/>
        <v>2012</v>
      </c>
      <c r="C29" s="4">
        <f t="shared" si="0"/>
        <v>2</v>
      </c>
      <c r="D29" s="10">
        <f t="shared" si="9"/>
        <v>-4.4444444444444446E-2</v>
      </c>
      <c r="E29" s="10">
        <f t="shared" si="9"/>
        <v>0</v>
      </c>
      <c r="F29" s="9">
        <f t="shared" si="1"/>
        <v>0</v>
      </c>
      <c r="G29" s="28">
        <f t="shared" si="2"/>
        <v>0.32857142857142857</v>
      </c>
      <c r="H29" s="28">
        <f t="shared" si="3"/>
        <v>0.34782608695652173</v>
      </c>
      <c r="I29" s="28">
        <f t="shared" si="4"/>
        <v>0.65217391304347827</v>
      </c>
      <c r="J29" s="28">
        <f t="shared" si="5"/>
        <v>0</v>
      </c>
      <c r="K29" s="28">
        <f t="shared" si="10"/>
        <v>-0.21596395236562602</v>
      </c>
      <c r="L29" s="10">
        <f t="shared" si="6"/>
        <v>4.0523105794041753E-2</v>
      </c>
      <c r="M29" s="10">
        <f t="shared" si="7"/>
        <v>2.5334271639690358E-2</v>
      </c>
      <c r="N29" s="10">
        <f t="shared" si="8"/>
        <v>3.1667839549612949E-2</v>
      </c>
    </row>
    <row r="30" spans="2:14" x14ac:dyDescent="0.2">
      <c r="B30" s="11">
        <f t="shared" si="0"/>
        <v>2013</v>
      </c>
      <c r="C30" s="4">
        <f t="shared" si="0"/>
        <v>1</v>
      </c>
      <c r="D30" s="10">
        <f t="shared" si="9"/>
        <v>-1</v>
      </c>
      <c r="E30" s="10">
        <f t="shared" si="9"/>
        <v>-1</v>
      </c>
      <c r="F30" s="9">
        <f t="shared" si="1"/>
        <v>0</v>
      </c>
      <c r="G30" s="28" t="str">
        <f t="shared" si="2"/>
        <v/>
      </c>
      <c r="H30" s="28" t="str">
        <f t="shared" si="3"/>
        <v/>
      </c>
      <c r="I30" s="28" t="str">
        <f t="shared" si="4"/>
        <v/>
      </c>
      <c r="J30" s="28" t="str">
        <f t="shared" si="5"/>
        <v/>
      </c>
      <c r="K30" s="28">
        <f t="shared" si="10"/>
        <v>-1</v>
      </c>
      <c r="L30" s="10" t="str">
        <f t="shared" si="6"/>
        <v/>
      </c>
      <c r="M30" s="10" t="str">
        <f t="shared" si="7"/>
        <v/>
      </c>
      <c r="N30" s="10" t="str">
        <f t="shared" si="8"/>
        <v/>
      </c>
    </row>
    <row r="32" spans="2:14" x14ac:dyDescent="0.2">
      <c r="B32" s="37" t="s">
        <v>34</v>
      </c>
      <c r="C32" s="37"/>
      <c r="D32" s="37"/>
      <c r="E32" s="37"/>
      <c r="F32" s="37"/>
      <c r="G32" s="37"/>
      <c r="H32" s="37"/>
    </row>
    <row r="33" spans="2:6" x14ac:dyDescent="0.2">
      <c r="B33" s="37" t="s">
        <v>26</v>
      </c>
      <c r="C33" s="37"/>
      <c r="D33" s="37"/>
      <c r="E33" s="37"/>
      <c r="F33" s="37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7.4257812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1" width="10" bestFit="1" customWidth="1"/>
    <col min="12" max="12" width="7.42578125" bestFit="1" customWidth="1"/>
    <col min="13" max="13" width="10" bestFit="1" customWidth="1"/>
    <col min="14" max="14" width="7.42578125" bestFit="1" customWidth="1"/>
  </cols>
  <sheetData>
    <row r="1" spans="1:14" ht="23.25" x14ac:dyDescent="0.35">
      <c r="B1" s="35" t="s">
        <v>78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ht="18" x14ac:dyDescent="0.25">
      <c r="B2" s="36" t="str">
        <f>"Canada and USA: "&amp; B5 &amp; "-" &amp; B15</f>
        <v>Canada and USA: 2003-2013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4" spans="1:14" s="1" customFormat="1" ht="38.25" x14ac:dyDescent="0.2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91</v>
      </c>
      <c r="H4" s="2" t="s">
        <v>87</v>
      </c>
      <c r="I4" s="2" t="s">
        <v>88</v>
      </c>
      <c r="J4" s="2" t="s">
        <v>98</v>
      </c>
      <c r="K4" s="2" t="s">
        <v>89</v>
      </c>
      <c r="L4" s="2" t="s">
        <v>4</v>
      </c>
      <c r="M4" s="2" t="s">
        <v>90</v>
      </c>
      <c r="N4" s="2" t="s">
        <v>27</v>
      </c>
    </row>
    <row r="5" spans="1:14" x14ac:dyDescent="0.2">
      <c r="B5" s="11">
        <v>2003</v>
      </c>
      <c r="C5" s="4"/>
      <c r="D5" s="4"/>
      <c r="E5" s="4"/>
      <c r="F5" s="4"/>
      <c r="G5" s="4"/>
      <c r="H5" s="4"/>
      <c r="I5" s="4"/>
      <c r="J5" s="4"/>
      <c r="K5" s="5"/>
      <c r="L5" s="5"/>
      <c r="M5" s="5"/>
      <c r="N5" s="5"/>
    </row>
    <row r="6" spans="1:14" x14ac:dyDescent="0.2">
      <c r="B6" s="11">
        <v>2004</v>
      </c>
      <c r="C6" s="4"/>
      <c r="D6" s="4"/>
      <c r="E6" s="4"/>
      <c r="F6" s="4"/>
      <c r="G6" s="4"/>
      <c r="H6" s="4"/>
      <c r="I6" s="4"/>
      <c r="J6" s="4"/>
      <c r="K6" s="5"/>
      <c r="L6" s="5"/>
      <c r="M6" s="5"/>
      <c r="N6" s="5"/>
    </row>
    <row r="7" spans="1:14" x14ac:dyDescent="0.2">
      <c r="A7" t="s">
        <v>56</v>
      </c>
      <c r="B7" s="11">
        <v>2005</v>
      </c>
      <c r="C7" s="4">
        <v>2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5">
        <v>0</v>
      </c>
      <c r="L7" s="5">
        <v>0</v>
      </c>
      <c r="M7" s="5">
        <v>0</v>
      </c>
      <c r="N7" s="5">
        <v>0</v>
      </c>
    </row>
    <row r="8" spans="1:14" x14ac:dyDescent="0.2">
      <c r="A8" t="s">
        <v>56</v>
      </c>
      <c r="B8" s="11">
        <v>2006</v>
      </c>
      <c r="C8" s="4">
        <v>2</v>
      </c>
      <c r="D8" s="4">
        <v>50</v>
      </c>
      <c r="E8" s="4">
        <v>40</v>
      </c>
      <c r="F8" s="4">
        <v>50</v>
      </c>
      <c r="G8" s="4">
        <v>40</v>
      </c>
      <c r="H8" s="4">
        <v>4</v>
      </c>
      <c r="I8" s="4">
        <v>4</v>
      </c>
      <c r="J8" s="4">
        <v>32</v>
      </c>
      <c r="K8" s="5">
        <v>21404</v>
      </c>
      <c r="L8" s="5">
        <v>0</v>
      </c>
      <c r="M8" s="5">
        <v>0</v>
      </c>
      <c r="N8" s="5">
        <v>0</v>
      </c>
    </row>
    <row r="9" spans="1:14" x14ac:dyDescent="0.2">
      <c r="A9" t="s">
        <v>56</v>
      </c>
      <c r="B9" s="11">
        <v>2007</v>
      </c>
      <c r="C9" s="4">
        <v>2</v>
      </c>
      <c r="D9" s="4">
        <v>50</v>
      </c>
      <c r="E9" s="4">
        <v>54</v>
      </c>
      <c r="F9" s="4">
        <v>3</v>
      </c>
      <c r="G9" s="4">
        <v>24</v>
      </c>
      <c r="H9" s="4">
        <v>4</v>
      </c>
      <c r="I9" s="4">
        <v>10</v>
      </c>
      <c r="J9" s="4">
        <v>10</v>
      </c>
      <c r="K9" s="5">
        <v>26562</v>
      </c>
      <c r="L9" s="5">
        <v>81</v>
      </c>
      <c r="M9" s="5">
        <v>59</v>
      </c>
      <c r="N9" s="5">
        <v>126</v>
      </c>
    </row>
    <row r="10" spans="1:14" x14ac:dyDescent="0.2">
      <c r="A10" t="s">
        <v>56</v>
      </c>
      <c r="B10" s="11">
        <v>2008</v>
      </c>
      <c r="C10" s="4">
        <v>2</v>
      </c>
      <c r="D10" s="4">
        <v>50</v>
      </c>
      <c r="E10" s="4">
        <v>85</v>
      </c>
      <c r="F10" s="4">
        <v>1</v>
      </c>
      <c r="G10" s="4">
        <v>24</v>
      </c>
      <c r="H10" s="4">
        <v>4</v>
      </c>
      <c r="I10" s="4">
        <v>9</v>
      </c>
      <c r="J10" s="4">
        <v>11</v>
      </c>
      <c r="K10" s="5">
        <v>26850</v>
      </c>
      <c r="L10" s="5">
        <v>300</v>
      </c>
      <c r="M10" s="5">
        <v>0</v>
      </c>
      <c r="N10" s="5">
        <v>0</v>
      </c>
    </row>
    <row r="11" spans="1:14" x14ac:dyDescent="0.2">
      <c r="A11" t="s">
        <v>56</v>
      </c>
      <c r="B11" s="11">
        <v>2009</v>
      </c>
      <c r="C11" s="4">
        <v>2</v>
      </c>
      <c r="D11" s="4">
        <v>53</v>
      </c>
      <c r="E11" s="4">
        <v>70</v>
      </c>
      <c r="F11" s="4">
        <v>5</v>
      </c>
      <c r="G11" s="4">
        <v>22</v>
      </c>
      <c r="H11" s="4">
        <v>5</v>
      </c>
      <c r="I11" s="4">
        <v>8</v>
      </c>
      <c r="J11" s="4">
        <v>9</v>
      </c>
      <c r="K11" s="5">
        <v>19455</v>
      </c>
      <c r="L11" s="5">
        <v>138</v>
      </c>
      <c r="M11" s="5">
        <v>98</v>
      </c>
      <c r="N11" s="5">
        <v>209</v>
      </c>
    </row>
    <row r="12" spans="1:14" x14ac:dyDescent="0.2">
      <c r="A12" t="s">
        <v>56</v>
      </c>
      <c r="B12" s="11">
        <v>2010</v>
      </c>
      <c r="C12" s="4">
        <v>3</v>
      </c>
      <c r="D12" s="4">
        <v>106</v>
      </c>
      <c r="E12" s="4">
        <v>141</v>
      </c>
      <c r="F12" s="4">
        <v>60</v>
      </c>
      <c r="G12" s="4">
        <v>73</v>
      </c>
      <c r="H12" s="4">
        <v>17</v>
      </c>
      <c r="I12" s="4">
        <v>10</v>
      </c>
      <c r="J12" s="4">
        <v>46</v>
      </c>
      <c r="K12" s="5">
        <v>22193</v>
      </c>
      <c r="L12" s="5">
        <v>131</v>
      </c>
      <c r="M12" s="5">
        <v>107</v>
      </c>
      <c r="N12" s="5">
        <v>230</v>
      </c>
    </row>
    <row r="13" spans="1:14" x14ac:dyDescent="0.2">
      <c r="A13" t="s">
        <v>56</v>
      </c>
      <c r="B13" s="11">
        <v>2011</v>
      </c>
      <c r="C13" s="4">
        <v>3</v>
      </c>
      <c r="D13" s="4">
        <v>131</v>
      </c>
      <c r="E13" s="4">
        <v>137</v>
      </c>
      <c r="F13" s="4">
        <v>26</v>
      </c>
      <c r="G13" s="4">
        <v>82</v>
      </c>
      <c r="H13" s="4">
        <v>17</v>
      </c>
      <c r="I13" s="4">
        <v>18</v>
      </c>
      <c r="J13" s="4">
        <v>47</v>
      </c>
      <c r="K13" s="5">
        <v>19967</v>
      </c>
      <c r="L13" s="5">
        <v>319</v>
      </c>
      <c r="M13" s="5">
        <v>145</v>
      </c>
      <c r="N13" s="5">
        <v>320</v>
      </c>
    </row>
    <row r="14" spans="1:14" x14ac:dyDescent="0.2">
      <c r="A14" t="s">
        <v>56</v>
      </c>
      <c r="B14" s="11">
        <v>2012</v>
      </c>
      <c r="C14" s="4">
        <v>3</v>
      </c>
      <c r="D14" s="4">
        <v>145</v>
      </c>
      <c r="E14" s="4">
        <v>140</v>
      </c>
      <c r="F14" s="4">
        <v>19</v>
      </c>
      <c r="G14" s="4">
        <v>81</v>
      </c>
      <c r="H14" s="4">
        <v>16</v>
      </c>
      <c r="I14" s="4">
        <v>24</v>
      </c>
      <c r="J14" s="4">
        <v>41</v>
      </c>
      <c r="K14" s="5">
        <v>47517</v>
      </c>
      <c r="L14" s="5">
        <v>802</v>
      </c>
      <c r="M14" s="5">
        <v>570</v>
      </c>
      <c r="N14" s="5">
        <v>5381</v>
      </c>
    </row>
    <row r="15" spans="1:14" x14ac:dyDescent="0.2">
      <c r="A15" t="s">
        <v>56</v>
      </c>
      <c r="B15" s="11">
        <v>2013</v>
      </c>
      <c r="C15" s="4">
        <v>3</v>
      </c>
      <c r="D15" s="4">
        <v>202</v>
      </c>
      <c r="E15" s="4">
        <v>102</v>
      </c>
      <c r="F15" s="4">
        <v>55</v>
      </c>
      <c r="G15" s="4">
        <v>129</v>
      </c>
      <c r="H15" s="4">
        <v>39</v>
      </c>
      <c r="I15" s="4">
        <v>36</v>
      </c>
      <c r="J15" s="4">
        <v>54</v>
      </c>
      <c r="K15" s="5">
        <v>34490</v>
      </c>
      <c r="L15" s="5">
        <v>393</v>
      </c>
      <c r="M15" s="5">
        <v>100</v>
      </c>
      <c r="N15" s="5">
        <v>323</v>
      </c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">
      <c r="B17" s="6" t="s">
        <v>7</v>
      </c>
      <c r="F17" s="7">
        <f>SUM(F5:F15)</f>
        <v>219</v>
      </c>
      <c r="K17" s="8">
        <f>SUM(K5:K15)</f>
        <v>218438</v>
      </c>
      <c r="L17" s="8">
        <f>SUM(L5:L15)</f>
        <v>2164</v>
      </c>
      <c r="M17" s="8">
        <f>SUM(M5:M15)</f>
        <v>1079</v>
      </c>
      <c r="N17" s="8">
        <f>SUM(N5:N15)</f>
        <v>6589</v>
      </c>
    </row>
    <row r="19" spans="2:14" ht="63.75" x14ac:dyDescent="0.2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92</v>
      </c>
      <c r="H19" s="2" t="s">
        <v>93</v>
      </c>
      <c r="I19" s="2" t="s">
        <v>94</v>
      </c>
      <c r="J19" s="2" t="s">
        <v>95</v>
      </c>
      <c r="K19" s="2" t="s">
        <v>96</v>
      </c>
      <c r="L19" s="2" t="s">
        <v>11</v>
      </c>
      <c r="M19" s="2" t="s">
        <v>97</v>
      </c>
      <c r="N19" s="2" t="s">
        <v>28</v>
      </c>
    </row>
    <row r="20" spans="2:14" x14ac:dyDescent="0.2">
      <c r="B20" s="11">
        <f>B5</f>
        <v>2003</v>
      </c>
      <c r="C20" s="4">
        <f>C5</f>
        <v>0</v>
      </c>
      <c r="D20" s="4"/>
      <c r="E20" s="4"/>
      <c r="F20" s="9" t="str">
        <f>IF(C5=0,"",IF(C5="","",(F5/C5)))</f>
        <v/>
      </c>
      <c r="G20" s="28" t="str">
        <f>IF(E5=0,"",IF(E5="","",(G5/E5)))</f>
        <v/>
      </c>
      <c r="H20" s="28" t="str">
        <f>IF(G5=0,"",IF(G5="","",(H5/G5)))</f>
        <v/>
      </c>
      <c r="I20" s="28" t="str">
        <f>IF(G5=0,"",IF(G5="","",(I5/G5)))</f>
        <v/>
      </c>
      <c r="J20" s="28" t="str">
        <f>IF(G5=0,"",IF(G5="","",(J5/G5)))</f>
        <v/>
      </c>
      <c r="K20" s="5"/>
      <c r="L20" s="10" t="str">
        <f>IF(K5=0,"",IF(K5="","",(L5/K5)))</f>
        <v/>
      </c>
      <c r="M20" s="10" t="str">
        <f>IF(K5=0,"",IF(K5="","",(M5/K5)))</f>
        <v/>
      </c>
      <c r="N20" s="10" t="str">
        <f>IF(K5=0,"",IF(K5="","",(N5/K5)))</f>
        <v/>
      </c>
    </row>
    <row r="21" spans="2:14" x14ac:dyDescent="0.2">
      <c r="B21" s="11">
        <f>B6</f>
        <v>2004</v>
      </c>
      <c r="C21" s="4">
        <f>C6</f>
        <v>0</v>
      </c>
      <c r="D21" s="10" t="str">
        <f>IF(D5=0,"",IF(D5="","",((D6-D5)/D5)))</f>
        <v/>
      </c>
      <c r="E21" s="10" t="str">
        <f>IF(E5=0,"",IF(E5="","",((E6-E5)/E5)))</f>
        <v/>
      </c>
      <c r="F21" s="9" t="str">
        <f>IF(C6=0,"",IF(C6="","",(F6/C6)))</f>
        <v/>
      </c>
      <c r="G21" s="28" t="str">
        <f>IF(E6=0,"",IF(E6="","",(G6/E6)))</f>
        <v/>
      </c>
      <c r="H21" s="28" t="str">
        <f>IF(G6=0,"",IF(G6="","",(H6/G6)))</f>
        <v/>
      </c>
      <c r="I21" s="28" t="str">
        <f>IF(G6=0,"",IF(G6="","",(I6/G6)))</f>
        <v/>
      </c>
      <c r="J21" s="28" t="str">
        <f>IF(G6=0,"",IF(G6="","",(J6/G6)))</f>
        <v/>
      </c>
      <c r="K21" s="28" t="str">
        <f>IF(K5=0,"",IF(K5="","",(K6-K5)/K5))</f>
        <v/>
      </c>
      <c r="L21" s="10" t="str">
        <f>IF(K6=0,"",IF(K6="","",(L6/K6)))</f>
        <v/>
      </c>
      <c r="M21" s="10" t="str">
        <f>IF(K6=0,"",IF(K6="","",(M6/K6)))</f>
        <v/>
      </c>
      <c r="N21" s="10" t="str">
        <f>IF(K6=0,"",IF(K6="","",(N6/K6)))</f>
        <v/>
      </c>
    </row>
    <row r="22" spans="2:14" x14ac:dyDescent="0.2">
      <c r="B22" s="11">
        <f t="shared" ref="B22:C22" si="0">B7</f>
        <v>2005</v>
      </c>
      <c r="C22" s="4">
        <f t="shared" si="0"/>
        <v>2</v>
      </c>
      <c r="D22" s="10" t="str">
        <f>IF(D6=0,"",IF(D6="","",((D7-D6)/D6)))</f>
        <v/>
      </c>
      <c r="E22" s="10" t="str">
        <f>IF(E6=0,"",IF(E6="","",((E7-E6)/E6)))</f>
        <v/>
      </c>
      <c r="F22" s="9">
        <f>IF(C7=0,"",IF(C7="","",(F7/C7)))</f>
        <v>0</v>
      </c>
      <c r="G22" s="28" t="str">
        <f>IF(E7=0,"",IF(E7="","",(G7/E7)))</f>
        <v/>
      </c>
      <c r="H22" s="28" t="str">
        <f>IF(G7=0,"",IF(G7="","",(H7/G7)))</f>
        <v/>
      </c>
      <c r="I22" s="28" t="str">
        <f>IF(G7=0,"",IF(G7="","",(I7/G7)))</f>
        <v/>
      </c>
      <c r="J22" s="28" t="str">
        <f>IF(G7=0,"",IF(G7="","",(J7/G7)))</f>
        <v/>
      </c>
      <c r="K22" s="28" t="str">
        <f>IF(K6=0,"",IF(K6="","",(K7-K6)/K6))</f>
        <v/>
      </c>
      <c r="L22" s="10" t="str">
        <f>IF(K7=0,"",IF(K7="","",(L7/K7)))</f>
        <v/>
      </c>
      <c r="M22" s="10" t="str">
        <f>IF(K7=0,"",IF(K7="","",(M7/K7)))</f>
        <v/>
      </c>
      <c r="N22" s="10" t="str">
        <f>IF(K7=0,"",IF(K7="","",(N7/K7)))</f>
        <v/>
      </c>
    </row>
    <row r="23" spans="2:14" x14ac:dyDescent="0.2">
      <c r="B23" s="11">
        <f t="shared" ref="B23:C23" si="1">B8</f>
        <v>2006</v>
      </c>
      <c r="C23" s="4">
        <f t="shared" si="1"/>
        <v>2</v>
      </c>
      <c r="D23" s="10" t="str">
        <f t="shared" ref="D23:E23" si="2">IF(D7=0,"",IF(D7="","",((D8-D7)/D7)))</f>
        <v/>
      </c>
      <c r="E23" s="10" t="str">
        <f t="shared" si="2"/>
        <v/>
      </c>
      <c r="F23" s="9">
        <f>IF(C8=0,"",IF(C8="","",(F8/C8)))</f>
        <v>25</v>
      </c>
      <c r="G23" s="28">
        <f>IF(E8=0,"",IF(E8="","",(G8/E8)))</f>
        <v>1</v>
      </c>
      <c r="H23" s="28">
        <f>IF(G8=0,"",IF(G8="","",(H8/G8)))</f>
        <v>0.1</v>
      </c>
      <c r="I23" s="28">
        <f>IF(G8=0,"",IF(G8="","",(I8/G8)))</f>
        <v>0.1</v>
      </c>
      <c r="J23" s="28">
        <f>IF(G8=0,"",IF(G8="","",(J8/G8)))</f>
        <v>0.8</v>
      </c>
      <c r="K23" s="28" t="str">
        <f>IF(K7=0,"",IF(K7="","",(K8-K7)/K7))</f>
        <v/>
      </c>
      <c r="L23" s="10">
        <f>IF(K8=0,"",IF(K8="","",(L8/K8)))</f>
        <v>0</v>
      </c>
      <c r="M23" s="10">
        <f>IF(K8=0,"",IF(K8="","",(M8/K8)))</f>
        <v>0</v>
      </c>
      <c r="N23" s="10">
        <f>IF(K8=0,"",IF(K8="","",(N8/K8)))</f>
        <v>0</v>
      </c>
    </row>
    <row r="24" spans="2:14" x14ac:dyDescent="0.2">
      <c r="B24" s="11">
        <f t="shared" ref="B24:C24" si="3">B9</f>
        <v>2007</v>
      </c>
      <c r="C24" s="4">
        <f t="shared" si="3"/>
        <v>2</v>
      </c>
      <c r="D24" s="10">
        <f t="shared" ref="D24:E24" si="4">IF(D8=0,"",IF(D8="","",((D9-D8)/D8)))</f>
        <v>0</v>
      </c>
      <c r="E24" s="10">
        <f t="shared" si="4"/>
        <v>0.35</v>
      </c>
      <c r="F24" s="9">
        <f>IF(C9=0,"",IF(C9="","",(F9/C9)))</f>
        <v>1.5</v>
      </c>
      <c r="G24" s="28">
        <f>IF(E9=0,"",IF(E9="","",(G9/E9)))</f>
        <v>0.44444444444444442</v>
      </c>
      <c r="H24" s="28">
        <f>IF(G9=0,"",IF(G9="","",(H9/G9)))</f>
        <v>0.16666666666666666</v>
      </c>
      <c r="I24" s="28">
        <f>IF(G9=0,"",IF(G9="","",(I9/G9)))</f>
        <v>0.41666666666666669</v>
      </c>
      <c r="J24" s="28">
        <f>IF(G9=0,"",IF(G9="","",(J9/G9)))</f>
        <v>0.41666666666666669</v>
      </c>
      <c r="K24" s="28">
        <f>IF(K8=0,"",IF(K8="","",(K9-K8)/K8))</f>
        <v>0.24098299383292843</v>
      </c>
      <c r="L24" s="10">
        <f>IF(K9=0,"",IF(K9="","",(L9/K9)))</f>
        <v>3.0494691664784278E-3</v>
      </c>
      <c r="M24" s="10">
        <f>IF(K9=0,"",IF(K9="","",(M9/K9)))</f>
        <v>2.2212182817558917E-3</v>
      </c>
      <c r="N24" s="10">
        <f>IF(K9=0,"",IF(K9="","",(N9/K9)))</f>
        <v>4.7436187034108875E-3</v>
      </c>
    </row>
    <row r="25" spans="2:14" x14ac:dyDescent="0.2">
      <c r="B25" s="11">
        <f t="shared" ref="B25:C30" si="5">B10</f>
        <v>2008</v>
      </c>
      <c r="C25" s="4">
        <f t="shared" si="5"/>
        <v>2</v>
      </c>
      <c r="D25" s="10">
        <f t="shared" ref="D25:E25" si="6">IF(D9=0,"",IF(D9="","",((D10-D9)/D9)))</f>
        <v>0</v>
      </c>
      <c r="E25" s="10">
        <f t="shared" si="6"/>
        <v>0.57407407407407407</v>
      </c>
      <c r="F25" s="9">
        <f t="shared" ref="F25:F30" si="7">IF(C10=0,"",IF(C10="","",(F10/C10)))</f>
        <v>0.5</v>
      </c>
      <c r="G25" s="28">
        <f t="shared" ref="G25:G30" si="8">IF(E10=0,"",IF(E10="","",(G10/E10)))</f>
        <v>0.28235294117647058</v>
      </c>
      <c r="H25" s="28">
        <f t="shared" ref="H25:H30" si="9">IF(G10=0,"",IF(G10="","",(H10/G10)))</f>
        <v>0.16666666666666666</v>
      </c>
      <c r="I25" s="28">
        <f t="shared" ref="I25:I30" si="10">IF(G10=0,"",IF(G10="","",(I10/G10)))</f>
        <v>0.375</v>
      </c>
      <c r="J25" s="28">
        <f t="shared" ref="J25:J30" si="11">IF(G10=0,"",IF(G10="","",(J10/G10)))</f>
        <v>0.45833333333333331</v>
      </c>
      <c r="K25" s="28">
        <f>IF(K9=0,"",IF(K9="","",(K10-K9)/K9))</f>
        <v>1.0842557036367743E-2</v>
      </c>
      <c r="L25" s="10">
        <f t="shared" ref="L25:L30" si="12">IF(K10=0,"",IF(K10="","",(L10/K10)))</f>
        <v>1.11731843575419E-2</v>
      </c>
      <c r="M25" s="10">
        <f t="shared" ref="M25:M30" si="13">IF(K10=0,"",IF(K10="","",(M10/K10)))</f>
        <v>0</v>
      </c>
      <c r="N25" s="10">
        <f t="shared" ref="N25:N30" si="14">IF(K10=0,"",IF(K10="","",(N10/K10)))</f>
        <v>0</v>
      </c>
    </row>
    <row r="26" spans="2:14" x14ac:dyDescent="0.2">
      <c r="B26" s="11">
        <f t="shared" si="5"/>
        <v>2009</v>
      </c>
      <c r="C26" s="4">
        <f t="shared" si="5"/>
        <v>2</v>
      </c>
      <c r="D26" s="10">
        <f t="shared" ref="D26:E30" si="15">IF(D10=0,"",IF(D10="","",((D11-D10)/D10)))</f>
        <v>0.06</v>
      </c>
      <c r="E26" s="10">
        <f t="shared" si="15"/>
        <v>-0.17647058823529413</v>
      </c>
      <c r="F26" s="9">
        <f t="shared" si="7"/>
        <v>2.5</v>
      </c>
      <c r="G26" s="28">
        <f t="shared" si="8"/>
        <v>0.31428571428571428</v>
      </c>
      <c r="H26" s="28">
        <f t="shared" si="9"/>
        <v>0.22727272727272727</v>
      </c>
      <c r="I26" s="28">
        <f t="shared" si="10"/>
        <v>0.36363636363636365</v>
      </c>
      <c r="J26" s="28">
        <f t="shared" si="11"/>
        <v>0.40909090909090912</v>
      </c>
      <c r="K26" s="28">
        <f t="shared" ref="K26:K30" si="16">IF(K10=0,"",IF(K10="","",(K11-K10)/K10))</f>
        <v>-0.27541899441340784</v>
      </c>
      <c r="L26" s="10">
        <f t="shared" si="12"/>
        <v>7.0932922127987666E-3</v>
      </c>
      <c r="M26" s="10">
        <f t="shared" si="13"/>
        <v>5.0372654844512976E-3</v>
      </c>
      <c r="N26" s="10">
        <f t="shared" si="14"/>
        <v>1.0742739655615523E-2</v>
      </c>
    </row>
    <row r="27" spans="2:14" x14ac:dyDescent="0.2">
      <c r="B27" s="11">
        <f t="shared" si="5"/>
        <v>2010</v>
      </c>
      <c r="C27" s="4">
        <f t="shared" si="5"/>
        <v>3</v>
      </c>
      <c r="D27" s="10">
        <f t="shared" si="15"/>
        <v>1</v>
      </c>
      <c r="E27" s="10">
        <f t="shared" si="15"/>
        <v>1.0142857142857142</v>
      </c>
      <c r="F27" s="9">
        <f t="shared" si="7"/>
        <v>20</v>
      </c>
      <c r="G27" s="28">
        <f t="shared" si="8"/>
        <v>0.51773049645390068</v>
      </c>
      <c r="H27" s="28">
        <f t="shared" si="9"/>
        <v>0.23287671232876711</v>
      </c>
      <c r="I27" s="28">
        <f t="shared" si="10"/>
        <v>0.13698630136986301</v>
      </c>
      <c r="J27" s="28">
        <f t="shared" si="11"/>
        <v>0.63013698630136983</v>
      </c>
      <c r="K27" s="28">
        <f t="shared" si="16"/>
        <v>0.14073502955538422</v>
      </c>
      <c r="L27" s="10">
        <f t="shared" si="12"/>
        <v>5.9027621322038483E-3</v>
      </c>
      <c r="M27" s="10">
        <f t="shared" si="13"/>
        <v>4.8213400621817688E-3</v>
      </c>
      <c r="N27" s="10">
        <f t="shared" si="14"/>
        <v>1.0363628171044924E-2</v>
      </c>
    </row>
    <row r="28" spans="2:14" x14ac:dyDescent="0.2">
      <c r="B28" s="11">
        <f t="shared" si="5"/>
        <v>2011</v>
      </c>
      <c r="C28" s="4">
        <f t="shared" si="5"/>
        <v>3</v>
      </c>
      <c r="D28" s="10">
        <f t="shared" si="15"/>
        <v>0.23584905660377359</v>
      </c>
      <c r="E28" s="10">
        <f t="shared" si="15"/>
        <v>-2.8368794326241134E-2</v>
      </c>
      <c r="F28" s="9">
        <f t="shared" si="7"/>
        <v>8.6666666666666661</v>
      </c>
      <c r="G28" s="28">
        <f t="shared" si="8"/>
        <v>0.59854014598540151</v>
      </c>
      <c r="H28" s="28">
        <f t="shared" si="9"/>
        <v>0.2073170731707317</v>
      </c>
      <c r="I28" s="28">
        <f t="shared" si="10"/>
        <v>0.21951219512195122</v>
      </c>
      <c r="J28" s="28">
        <f t="shared" si="11"/>
        <v>0.57317073170731703</v>
      </c>
      <c r="K28" s="28">
        <f t="shared" si="16"/>
        <v>-0.10030189699454783</v>
      </c>
      <c r="L28" s="10">
        <f t="shared" si="12"/>
        <v>1.597636099564281E-2</v>
      </c>
      <c r="M28" s="10">
        <f t="shared" si="13"/>
        <v>7.2619822707467325E-3</v>
      </c>
      <c r="N28" s="10">
        <f t="shared" si="14"/>
        <v>1.6026443631992789E-2</v>
      </c>
    </row>
    <row r="29" spans="2:14" x14ac:dyDescent="0.2">
      <c r="B29" s="11">
        <f t="shared" si="5"/>
        <v>2012</v>
      </c>
      <c r="C29" s="4">
        <f t="shared" si="5"/>
        <v>3</v>
      </c>
      <c r="D29" s="10">
        <f t="shared" si="15"/>
        <v>0.10687022900763359</v>
      </c>
      <c r="E29" s="10">
        <f t="shared" si="15"/>
        <v>2.1897810218978103E-2</v>
      </c>
      <c r="F29" s="9">
        <f t="shared" si="7"/>
        <v>6.333333333333333</v>
      </c>
      <c r="G29" s="28">
        <f t="shared" si="8"/>
        <v>0.57857142857142863</v>
      </c>
      <c r="H29" s="28">
        <f t="shared" si="9"/>
        <v>0.19753086419753085</v>
      </c>
      <c r="I29" s="28">
        <f t="shared" si="10"/>
        <v>0.29629629629629628</v>
      </c>
      <c r="J29" s="28">
        <f t="shared" si="11"/>
        <v>0.50617283950617287</v>
      </c>
      <c r="K29" s="28">
        <f t="shared" si="16"/>
        <v>1.3797766314418791</v>
      </c>
      <c r="L29" s="10">
        <f t="shared" si="12"/>
        <v>1.6878169918134563E-2</v>
      </c>
      <c r="M29" s="10">
        <f t="shared" si="13"/>
        <v>1.1995706799671697E-2</v>
      </c>
      <c r="N29" s="10">
        <f t="shared" si="14"/>
        <v>0.11324368120883052</v>
      </c>
    </row>
    <row r="30" spans="2:14" x14ac:dyDescent="0.2">
      <c r="B30" s="11">
        <f t="shared" si="5"/>
        <v>2013</v>
      </c>
      <c r="C30" s="4">
        <f t="shared" si="5"/>
        <v>3</v>
      </c>
      <c r="D30" s="10">
        <f t="shared" si="15"/>
        <v>0.39310344827586208</v>
      </c>
      <c r="E30" s="10">
        <f t="shared" si="15"/>
        <v>-0.27142857142857141</v>
      </c>
      <c r="F30" s="9">
        <f t="shared" si="7"/>
        <v>18.333333333333332</v>
      </c>
      <c r="G30" s="28">
        <f t="shared" si="8"/>
        <v>1.2647058823529411</v>
      </c>
      <c r="H30" s="28">
        <f t="shared" si="9"/>
        <v>0.30232558139534882</v>
      </c>
      <c r="I30" s="28">
        <f t="shared" si="10"/>
        <v>0.27906976744186046</v>
      </c>
      <c r="J30" s="28">
        <f t="shared" si="11"/>
        <v>0.41860465116279072</v>
      </c>
      <c r="K30" s="28">
        <f t="shared" si="16"/>
        <v>-0.27415451312161965</v>
      </c>
      <c r="L30" s="10">
        <f t="shared" si="12"/>
        <v>1.1394607132502175E-2</v>
      </c>
      <c r="M30" s="10">
        <f t="shared" si="13"/>
        <v>2.8993911278631487E-3</v>
      </c>
      <c r="N30" s="10">
        <f t="shared" si="14"/>
        <v>9.3650333429979703E-3</v>
      </c>
    </row>
    <row r="32" spans="2:14" x14ac:dyDescent="0.2">
      <c r="B32" s="37" t="s">
        <v>34</v>
      </c>
      <c r="C32" s="37"/>
      <c r="D32" s="37"/>
      <c r="E32" s="37"/>
      <c r="F32" s="37"/>
      <c r="G32" s="37"/>
      <c r="H32" s="37"/>
    </row>
    <row r="33" spans="2:6" x14ac:dyDescent="0.2">
      <c r="B33" s="37" t="s">
        <v>26</v>
      </c>
      <c r="C33" s="37"/>
      <c r="D33" s="37"/>
      <c r="E33" s="37"/>
      <c r="F33" s="37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11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0" width="10" bestFit="1" customWidth="1"/>
    <col min="11" max="11" width="12.140625" bestFit="1" customWidth="1"/>
    <col min="12" max="13" width="10.140625" bestFit="1" customWidth="1"/>
    <col min="14" max="14" width="11.140625" bestFit="1" customWidth="1"/>
  </cols>
  <sheetData>
    <row r="1" spans="1:14" ht="23.25" x14ac:dyDescent="0.35">
      <c r="B1" s="35" t="s">
        <v>105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ht="18" x14ac:dyDescent="0.25">
      <c r="B2" s="36" t="str">
        <f>"Canada and USA: "&amp; B5 &amp; "-" &amp; B15</f>
        <v>Canada and USA: 2003-2013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4" spans="1:14" s="1" customFormat="1" ht="38.25" x14ac:dyDescent="0.2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91</v>
      </c>
      <c r="H4" s="2" t="s">
        <v>87</v>
      </c>
      <c r="I4" s="2" t="s">
        <v>88</v>
      </c>
      <c r="J4" s="2" t="s">
        <v>98</v>
      </c>
      <c r="K4" s="2" t="s">
        <v>89</v>
      </c>
      <c r="L4" s="2" t="s">
        <v>4</v>
      </c>
      <c r="M4" s="2" t="s">
        <v>90</v>
      </c>
      <c r="N4" s="2" t="s">
        <v>27</v>
      </c>
    </row>
    <row r="5" spans="1:14" x14ac:dyDescent="0.2">
      <c r="A5" s="32" t="s">
        <v>57</v>
      </c>
      <c r="B5" s="11">
        <v>2003</v>
      </c>
      <c r="C5" s="4">
        <v>122</v>
      </c>
      <c r="D5" s="4">
        <v>14987</v>
      </c>
      <c r="E5" s="4">
        <v>11966</v>
      </c>
      <c r="F5" s="4">
        <v>982</v>
      </c>
      <c r="G5" s="4">
        <v>7904</v>
      </c>
      <c r="H5" s="4">
        <v>2581</v>
      </c>
      <c r="I5" s="4">
        <v>1425</v>
      </c>
      <c r="J5" s="4">
        <v>3898</v>
      </c>
      <c r="K5" s="5">
        <v>15481345</v>
      </c>
      <c r="L5" s="5">
        <v>702255</v>
      </c>
      <c r="M5" s="5">
        <v>434620</v>
      </c>
      <c r="N5" s="5">
        <v>1587049</v>
      </c>
    </row>
    <row r="6" spans="1:14" x14ac:dyDescent="0.2">
      <c r="A6" s="32" t="s">
        <v>57</v>
      </c>
      <c r="B6" s="11">
        <v>2004</v>
      </c>
      <c r="C6" s="4">
        <v>126</v>
      </c>
      <c r="D6" s="4">
        <v>15160</v>
      </c>
      <c r="E6" s="4">
        <v>12611</v>
      </c>
      <c r="F6" s="4">
        <v>1099</v>
      </c>
      <c r="G6" s="4">
        <v>8045</v>
      </c>
      <c r="H6" s="4">
        <v>2608</v>
      </c>
      <c r="I6" s="4">
        <v>1337</v>
      </c>
      <c r="J6" s="4">
        <v>4100</v>
      </c>
      <c r="K6" s="5">
        <v>15703130</v>
      </c>
      <c r="L6" s="5">
        <v>735709</v>
      </c>
      <c r="M6" s="5">
        <v>398472</v>
      </c>
      <c r="N6" s="5">
        <v>1660280</v>
      </c>
    </row>
    <row r="7" spans="1:14" x14ac:dyDescent="0.2">
      <c r="A7" s="32" t="s">
        <v>57</v>
      </c>
      <c r="B7" s="11">
        <v>2005</v>
      </c>
      <c r="C7" s="4">
        <v>125</v>
      </c>
      <c r="D7" s="4">
        <v>15431</v>
      </c>
      <c r="E7" s="4">
        <v>12614</v>
      </c>
      <c r="F7" s="4">
        <v>978</v>
      </c>
      <c r="G7" s="4">
        <v>8804</v>
      </c>
      <c r="H7" s="4">
        <v>2804</v>
      </c>
      <c r="I7" s="4">
        <v>1621</v>
      </c>
      <c r="J7" s="4">
        <v>4379</v>
      </c>
      <c r="K7" s="5">
        <v>16212847</v>
      </c>
      <c r="L7" s="5">
        <v>787219</v>
      </c>
      <c r="M7" s="5">
        <v>377457</v>
      </c>
      <c r="N7" s="5">
        <v>1756562</v>
      </c>
    </row>
    <row r="8" spans="1:14" x14ac:dyDescent="0.2">
      <c r="A8" s="32" t="s">
        <v>57</v>
      </c>
      <c r="B8" s="11">
        <v>2006</v>
      </c>
      <c r="C8" s="4">
        <v>130</v>
      </c>
      <c r="D8" s="4">
        <v>15461</v>
      </c>
      <c r="E8" s="4">
        <v>12719</v>
      </c>
      <c r="F8" s="4">
        <v>1133</v>
      </c>
      <c r="G8" s="4">
        <v>8808</v>
      </c>
      <c r="H8" s="4">
        <v>2759</v>
      </c>
      <c r="I8" s="4">
        <v>1640</v>
      </c>
      <c r="J8" s="4">
        <v>4409</v>
      </c>
      <c r="K8" s="5">
        <v>17782393</v>
      </c>
      <c r="L8" s="5">
        <v>873384</v>
      </c>
      <c r="M8" s="5">
        <v>421404</v>
      </c>
      <c r="N8" s="5">
        <v>2125983</v>
      </c>
    </row>
    <row r="9" spans="1:14" x14ac:dyDescent="0.2">
      <c r="A9" s="32" t="s">
        <v>57</v>
      </c>
      <c r="B9" s="11">
        <v>2007</v>
      </c>
      <c r="C9" s="4">
        <v>126</v>
      </c>
      <c r="D9" s="4">
        <v>15820</v>
      </c>
      <c r="E9" s="4">
        <v>13077</v>
      </c>
      <c r="F9" s="4">
        <v>1134</v>
      </c>
      <c r="G9" s="4">
        <v>8345</v>
      </c>
      <c r="H9" s="4">
        <v>2605</v>
      </c>
      <c r="I9" s="4">
        <v>1537</v>
      </c>
      <c r="J9" s="4">
        <v>4203</v>
      </c>
      <c r="K9" s="5">
        <v>19525649</v>
      </c>
      <c r="L9" s="5">
        <v>899684</v>
      </c>
      <c r="M9" s="5">
        <v>431702</v>
      </c>
      <c r="N9" s="5">
        <v>2578859</v>
      </c>
    </row>
    <row r="10" spans="1:14" x14ac:dyDescent="0.2">
      <c r="A10" s="32" t="s">
        <v>57</v>
      </c>
      <c r="B10" s="11">
        <v>2008</v>
      </c>
      <c r="C10" s="4">
        <v>127</v>
      </c>
      <c r="D10" s="4">
        <v>15965</v>
      </c>
      <c r="E10" s="4">
        <v>12758</v>
      </c>
      <c r="F10" s="4">
        <v>1005</v>
      </c>
      <c r="G10" s="4">
        <v>8078</v>
      </c>
      <c r="H10" s="4">
        <v>2558</v>
      </c>
      <c r="I10" s="4">
        <v>1521</v>
      </c>
      <c r="J10" s="4">
        <v>3999</v>
      </c>
      <c r="K10" s="5">
        <v>21948754</v>
      </c>
      <c r="L10" s="5">
        <v>758808</v>
      </c>
      <c r="M10" s="5">
        <v>393928</v>
      </c>
      <c r="N10" s="5">
        <v>2848844</v>
      </c>
    </row>
    <row r="11" spans="1:14" x14ac:dyDescent="0.2">
      <c r="A11" s="32" t="s">
        <v>57</v>
      </c>
      <c r="B11" s="11">
        <v>2009</v>
      </c>
      <c r="C11" s="4">
        <v>130</v>
      </c>
      <c r="D11" s="4">
        <v>16480</v>
      </c>
      <c r="E11" s="4">
        <v>13122</v>
      </c>
      <c r="F11" s="4">
        <v>1254</v>
      </c>
      <c r="G11" s="4">
        <v>8179</v>
      </c>
      <c r="H11" s="4">
        <v>2506</v>
      </c>
      <c r="I11" s="4">
        <v>1362</v>
      </c>
      <c r="J11" s="4">
        <v>4311</v>
      </c>
      <c r="K11" s="5">
        <v>19348928</v>
      </c>
      <c r="L11" s="5">
        <v>797726</v>
      </c>
      <c r="M11" s="5">
        <v>337549</v>
      </c>
      <c r="N11" s="5">
        <v>2786103</v>
      </c>
    </row>
    <row r="12" spans="1:14" x14ac:dyDescent="0.2">
      <c r="A12" s="32" t="s">
        <v>57</v>
      </c>
      <c r="B12" s="11">
        <v>2010</v>
      </c>
      <c r="C12" s="4">
        <v>134</v>
      </c>
      <c r="D12" s="4">
        <v>16748</v>
      </c>
      <c r="E12" s="4">
        <v>14013</v>
      </c>
      <c r="F12" s="4">
        <v>997</v>
      </c>
      <c r="G12" s="4">
        <v>10686</v>
      </c>
      <c r="H12" s="4">
        <v>3074</v>
      </c>
      <c r="I12" s="4">
        <v>1739</v>
      </c>
      <c r="J12" s="4">
        <v>5873</v>
      </c>
      <c r="K12" s="5">
        <v>20487539</v>
      </c>
      <c r="L12" s="5">
        <v>823774</v>
      </c>
      <c r="M12" s="5">
        <v>314669</v>
      </c>
      <c r="N12" s="5">
        <v>1527916</v>
      </c>
    </row>
    <row r="13" spans="1:14" x14ac:dyDescent="0.2">
      <c r="A13" s="32" t="s">
        <v>57</v>
      </c>
      <c r="B13" s="11">
        <v>2011</v>
      </c>
      <c r="C13" s="4">
        <v>135</v>
      </c>
      <c r="D13" s="4">
        <v>16832</v>
      </c>
      <c r="E13" s="4">
        <v>13602</v>
      </c>
      <c r="F13" s="4">
        <v>970</v>
      </c>
      <c r="G13" s="4">
        <v>11212</v>
      </c>
      <c r="H13" s="4">
        <v>3097</v>
      </c>
      <c r="I13" s="4">
        <v>1801</v>
      </c>
      <c r="J13" s="4">
        <v>6314</v>
      </c>
      <c r="K13" s="5">
        <v>16095918</v>
      </c>
      <c r="L13" s="5">
        <v>804892</v>
      </c>
      <c r="M13" s="5">
        <v>268347</v>
      </c>
      <c r="N13" s="5">
        <v>1345323</v>
      </c>
    </row>
    <row r="14" spans="1:14" x14ac:dyDescent="0.2">
      <c r="A14" s="32" t="s">
        <v>57</v>
      </c>
      <c r="B14" s="11">
        <v>2012</v>
      </c>
      <c r="C14" s="4">
        <v>137</v>
      </c>
      <c r="D14" s="4">
        <v>17030</v>
      </c>
      <c r="E14" s="4">
        <v>13642</v>
      </c>
      <c r="F14" s="4">
        <v>932</v>
      </c>
      <c r="G14" s="4">
        <v>10938</v>
      </c>
      <c r="H14" s="4">
        <v>2784</v>
      </c>
      <c r="I14" s="4">
        <v>1689</v>
      </c>
      <c r="J14" s="4">
        <v>6465</v>
      </c>
      <c r="K14" s="5">
        <v>15905956</v>
      </c>
      <c r="L14" s="5">
        <v>731081</v>
      </c>
      <c r="M14" s="5">
        <v>274727</v>
      </c>
      <c r="N14" s="5">
        <v>1373205</v>
      </c>
    </row>
    <row r="15" spans="1:14" x14ac:dyDescent="0.2">
      <c r="A15" s="32" t="s">
        <v>57</v>
      </c>
      <c r="B15" s="11">
        <v>2013</v>
      </c>
      <c r="C15" s="4">
        <v>138</v>
      </c>
      <c r="D15" s="4">
        <v>17201</v>
      </c>
      <c r="E15" s="4">
        <v>13317</v>
      </c>
      <c r="F15" s="4">
        <v>785</v>
      </c>
      <c r="G15" s="4">
        <v>11208</v>
      </c>
      <c r="H15" s="4">
        <v>3116</v>
      </c>
      <c r="I15" s="4">
        <v>1653</v>
      </c>
      <c r="J15" s="4">
        <v>6439</v>
      </c>
      <c r="K15" s="5">
        <v>16297353</v>
      </c>
      <c r="L15" s="5">
        <v>699731</v>
      </c>
      <c r="M15" s="5">
        <v>255191</v>
      </c>
      <c r="N15" s="5">
        <v>1377762</v>
      </c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">
      <c r="B17" s="6" t="s">
        <v>7</v>
      </c>
      <c r="F17" s="7">
        <f>SUM(F5:F15)</f>
        <v>11269</v>
      </c>
      <c r="K17" s="8">
        <f>SUM(K5:K15)</f>
        <v>194789812</v>
      </c>
      <c r="L17" s="8">
        <f>SUM(L5:L15)</f>
        <v>8614263</v>
      </c>
      <c r="M17" s="8">
        <f>SUM(M5:M15)</f>
        <v>3908066</v>
      </c>
      <c r="N17" s="8">
        <f>SUM(N5:N15)</f>
        <v>20967886</v>
      </c>
    </row>
    <row r="19" spans="2:14" ht="63.75" x14ac:dyDescent="0.2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92</v>
      </c>
      <c r="H19" s="2" t="s">
        <v>93</v>
      </c>
      <c r="I19" s="2" t="s">
        <v>94</v>
      </c>
      <c r="J19" s="2" t="s">
        <v>95</v>
      </c>
      <c r="K19" s="2" t="s">
        <v>96</v>
      </c>
      <c r="L19" s="2" t="s">
        <v>11</v>
      </c>
      <c r="M19" s="2" t="s">
        <v>97</v>
      </c>
      <c r="N19" s="2" t="s">
        <v>28</v>
      </c>
    </row>
    <row r="20" spans="2:14" x14ac:dyDescent="0.2">
      <c r="B20" s="11">
        <f t="shared" ref="B20:C30" si="0">B5</f>
        <v>2003</v>
      </c>
      <c r="C20" s="4">
        <f t="shared" si="0"/>
        <v>122</v>
      </c>
      <c r="D20" s="4"/>
      <c r="E20" s="4"/>
      <c r="F20" s="9">
        <f t="shared" ref="F20:F30" si="1">IF(C5=0,"",IF(C5="","",(F5/C5)))</f>
        <v>8.0491803278688518</v>
      </c>
      <c r="G20" s="28">
        <f t="shared" ref="G20:G30" si="2">IF(E5=0,"",IF(E5="","",(G5/E5)))</f>
        <v>0.66053819154270432</v>
      </c>
      <c r="H20" s="28">
        <f t="shared" ref="H20:H30" si="3">IF(G5=0,"",IF(G5="","",(H5/G5)))</f>
        <v>0.32654352226720645</v>
      </c>
      <c r="I20" s="28">
        <f t="shared" ref="I20:I30" si="4">IF(G5=0,"",IF(G5="","",(I5/G5)))</f>
        <v>0.18028846153846154</v>
      </c>
      <c r="J20" s="28">
        <f t="shared" ref="J20:J30" si="5">IF(G5=0,"",IF(G5="","",(J5/G5)))</f>
        <v>0.49316801619433198</v>
      </c>
      <c r="K20" s="5"/>
      <c r="L20" s="10">
        <f t="shared" ref="L20:L30" si="6">IF(K5=0,"",IF(K5="","",(L5/K5)))</f>
        <v>4.5361368795799072E-2</v>
      </c>
      <c r="M20" s="10">
        <f t="shared" ref="M20:M30" si="7">IF(K5=0,"",IF(K5="","",(M5/K5)))</f>
        <v>2.8073788162462629E-2</v>
      </c>
      <c r="N20" s="10">
        <f t="shared" ref="N20:N30" si="8">IF(K5=0,"",IF(K5="","",(N5/K5)))</f>
        <v>0.10251363818841322</v>
      </c>
    </row>
    <row r="21" spans="2:14" x14ac:dyDescent="0.2">
      <c r="B21" s="11">
        <f t="shared" si="0"/>
        <v>2004</v>
      </c>
      <c r="C21" s="4">
        <f t="shared" si="0"/>
        <v>126</v>
      </c>
      <c r="D21" s="10">
        <f t="shared" ref="D21:E30" si="9">IF(D5=0,"",IF(D5="","",((D6-D5)/D5)))</f>
        <v>1.1543337559217989E-2</v>
      </c>
      <c r="E21" s="10">
        <f t="shared" si="9"/>
        <v>5.3902724385759652E-2</v>
      </c>
      <c r="F21" s="9">
        <f t="shared" si="1"/>
        <v>8.7222222222222214</v>
      </c>
      <c r="G21" s="28">
        <f t="shared" si="2"/>
        <v>0.6379351359923876</v>
      </c>
      <c r="H21" s="28">
        <f t="shared" si="3"/>
        <v>0.32417650714729646</v>
      </c>
      <c r="I21" s="28">
        <f t="shared" si="4"/>
        <v>0.16619018023617155</v>
      </c>
      <c r="J21" s="28">
        <f t="shared" si="5"/>
        <v>0.509633312616532</v>
      </c>
      <c r="K21" s="28">
        <f t="shared" ref="K21:K30" si="10">IF(K5=0,"",IF(K5="","",(K6-K5)/K5))</f>
        <v>1.4325951653425461E-2</v>
      </c>
      <c r="L21" s="10">
        <f t="shared" si="6"/>
        <v>4.6851105480245021E-2</v>
      </c>
      <c r="M21" s="10">
        <f t="shared" si="7"/>
        <v>2.5375323263578661E-2</v>
      </c>
      <c r="N21" s="10">
        <f t="shared" si="8"/>
        <v>0.10572923996680916</v>
      </c>
    </row>
    <row r="22" spans="2:14" x14ac:dyDescent="0.2">
      <c r="B22" s="11">
        <f t="shared" si="0"/>
        <v>2005</v>
      </c>
      <c r="C22" s="4">
        <f t="shared" si="0"/>
        <v>125</v>
      </c>
      <c r="D22" s="10">
        <f t="shared" si="9"/>
        <v>1.787598944591029E-2</v>
      </c>
      <c r="E22" s="10">
        <f t="shared" si="9"/>
        <v>2.3788755848069146E-4</v>
      </c>
      <c r="F22" s="9">
        <f t="shared" si="1"/>
        <v>7.8239999999999998</v>
      </c>
      <c r="G22" s="28">
        <f t="shared" si="2"/>
        <v>0.69795465355953701</v>
      </c>
      <c r="H22" s="28">
        <f t="shared" si="3"/>
        <v>0.31849159472966831</v>
      </c>
      <c r="I22" s="28">
        <f t="shared" si="4"/>
        <v>0.18412085415720128</v>
      </c>
      <c r="J22" s="28">
        <f t="shared" si="5"/>
        <v>0.49738755111313038</v>
      </c>
      <c r="K22" s="28">
        <f t="shared" si="10"/>
        <v>3.2459579714362675E-2</v>
      </c>
      <c r="L22" s="10">
        <f t="shared" si="6"/>
        <v>4.8555259912093168E-2</v>
      </c>
      <c r="M22" s="10">
        <f t="shared" si="7"/>
        <v>2.3281352127729325E-2</v>
      </c>
      <c r="N22" s="10">
        <f t="shared" si="8"/>
        <v>0.10834383375109874</v>
      </c>
    </row>
    <row r="23" spans="2:14" x14ac:dyDescent="0.2">
      <c r="B23" s="11">
        <f t="shared" si="0"/>
        <v>2006</v>
      </c>
      <c r="C23" s="4">
        <f t="shared" si="0"/>
        <v>130</v>
      </c>
      <c r="D23" s="10">
        <f t="shared" si="9"/>
        <v>1.944138422655693E-3</v>
      </c>
      <c r="E23" s="10">
        <f t="shared" si="9"/>
        <v>8.3240843507214213E-3</v>
      </c>
      <c r="F23" s="9">
        <f t="shared" si="1"/>
        <v>8.7153846153846146</v>
      </c>
      <c r="G23" s="28">
        <f t="shared" si="2"/>
        <v>0.69250727258432265</v>
      </c>
      <c r="H23" s="28">
        <f t="shared" si="3"/>
        <v>0.31323796548592187</v>
      </c>
      <c r="I23" s="28">
        <f t="shared" si="4"/>
        <v>0.18619436875567666</v>
      </c>
      <c r="J23" s="28">
        <f t="shared" si="5"/>
        <v>0.5005676657584015</v>
      </c>
      <c r="K23" s="28">
        <f t="shared" si="10"/>
        <v>9.6808783799662082E-2</v>
      </c>
      <c r="L23" s="10">
        <f t="shared" si="6"/>
        <v>4.9115099413222958E-2</v>
      </c>
      <c r="M23" s="10">
        <f t="shared" si="7"/>
        <v>2.3697822897064531E-2</v>
      </c>
      <c r="N23" s="10">
        <f t="shared" si="8"/>
        <v>0.11955550639331838</v>
      </c>
    </row>
    <row r="24" spans="2:14" x14ac:dyDescent="0.2">
      <c r="B24" s="11">
        <f t="shared" si="0"/>
        <v>2007</v>
      </c>
      <c r="C24" s="4">
        <f t="shared" si="0"/>
        <v>126</v>
      </c>
      <c r="D24" s="10">
        <f t="shared" si="9"/>
        <v>2.3219714119397192E-2</v>
      </c>
      <c r="E24" s="10">
        <f t="shared" si="9"/>
        <v>2.8146866892051262E-2</v>
      </c>
      <c r="F24" s="9">
        <f t="shared" si="1"/>
        <v>9</v>
      </c>
      <c r="G24" s="28">
        <f t="shared" si="2"/>
        <v>0.6381433050393821</v>
      </c>
      <c r="H24" s="28">
        <f t="shared" si="3"/>
        <v>0.31216297183942482</v>
      </c>
      <c r="I24" s="28">
        <f t="shared" si="4"/>
        <v>0.18418214499700419</v>
      </c>
      <c r="J24" s="28">
        <f t="shared" si="5"/>
        <v>0.50365488316357099</v>
      </c>
      <c r="K24" s="28">
        <f t="shared" si="10"/>
        <v>9.8032700098350092E-2</v>
      </c>
      <c r="L24" s="10">
        <f t="shared" si="6"/>
        <v>4.6077034366437702E-2</v>
      </c>
      <c r="M24" s="10">
        <f t="shared" si="7"/>
        <v>2.2109482762903296E-2</v>
      </c>
      <c r="N24" s="10">
        <f t="shared" si="8"/>
        <v>0.13207545623707564</v>
      </c>
    </row>
    <row r="25" spans="2:14" x14ac:dyDescent="0.2">
      <c r="B25" s="11">
        <f t="shared" si="0"/>
        <v>2008</v>
      </c>
      <c r="C25" s="4">
        <f t="shared" si="0"/>
        <v>127</v>
      </c>
      <c r="D25" s="10">
        <f t="shared" si="9"/>
        <v>9.165613147914033E-3</v>
      </c>
      <c r="E25" s="10">
        <f t="shared" si="9"/>
        <v>-2.4393974153093217E-2</v>
      </c>
      <c r="F25" s="9">
        <f t="shared" si="1"/>
        <v>7.9133858267716537</v>
      </c>
      <c r="G25" s="28">
        <f t="shared" si="2"/>
        <v>0.63317134347076343</v>
      </c>
      <c r="H25" s="28">
        <f t="shared" si="3"/>
        <v>0.31666254023273088</v>
      </c>
      <c r="I25" s="28">
        <f t="shared" si="4"/>
        <v>0.18828918049022036</v>
      </c>
      <c r="J25" s="28">
        <f t="shared" si="5"/>
        <v>0.49504827927704875</v>
      </c>
      <c r="K25" s="28">
        <f t="shared" si="10"/>
        <v>0.12409856389408619</v>
      </c>
      <c r="L25" s="10">
        <f t="shared" si="6"/>
        <v>3.4571803028089883E-2</v>
      </c>
      <c r="M25" s="10">
        <f t="shared" si="7"/>
        <v>1.7947624726214528E-2</v>
      </c>
      <c r="N25" s="10">
        <f t="shared" si="8"/>
        <v>0.12979524942509266</v>
      </c>
    </row>
    <row r="26" spans="2:14" x14ac:dyDescent="0.2">
      <c r="B26" s="11">
        <f t="shared" si="0"/>
        <v>2009</v>
      </c>
      <c r="C26" s="4">
        <f t="shared" si="0"/>
        <v>130</v>
      </c>
      <c r="D26" s="10">
        <f t="shared" si="9"/>
        <v>3.2258064516129031E-2</v>
      </c>
      <c r="E26" s="10">
        <f t="shared" si="9"/>
        <v>2.8531117730051733E-2</v>
      </c>
      <c r="F26" s="9">
        <f t="shared" si="1"/>
        <v>9.6461538461538456</v>
      </c>
      <c r="G26" s="28">
        <f t="shared" si="2"/>
        <v>0.62330437433318087</v>
      </c>
      <c r="H26" s="28">
        <f t="shared" si="3"/>
        <v>0.30639442474630152</v>
      </c>
      <c r="I26" s="28">
        <f t="shared" si="4"/>
        <v>0.16652402494192445</v>
      </c>
      <c r="J26" s="28">
        <f t="shared" si="5"/>
        <v>0.52708155031177406</v>
      </c>
      <c r="K26" s="28">
        <f t="shared" si="10"/>
        <v>-0.11844982179854037</v>
      </c>
      <c r="L26" s="10">
        <f t="shared" si="6"/>
        <v>4.1228433947348403E-2</v>
      </c>
      <c r="M26" s="10">
        <f t="shared" si="7"/>
        <v>1.7445359246775843E-2</v>
      </c>
      <c r="N26" s="10">
        <f t="shared" si="8"/>
        <v>0.14399262842882046</v>
      </c>
    </row>
    <row r="27" spans="2:14" x14ac:dyDescent="0.2">
      <c r="B27" s="11">
        <f t="shared" si="0"/>
        <v>2010</v>
      </c>
      <c r="C27" s="4">
        <f t="shared" si="0"/>
        <v>134</v>
      </c>
      <c r="D27" s="10">
        <f t="shared" si="9"/>
        <v>1.6262135922330098E-2</v>
      </c>
      <c r="E27" s="10">
        <f t="shared" si="9"/>
        <v>6.7901234567901231E-2</v>
      </c>
      <c r="F27" s="9">
        <f t="shared" si="1"/>
        <v>7.4402985074626864</v>
      </c>
      <c r="G27" s="28">
        <f t="shared" si="2"/>
        <v>0.76257760650824236</v>
      </c>
      <c r="H27" s="28">
        <f t="shared" si="3"/>
        <v>0.28766610518435337</v>
      </c>
      <c r="I27" s="28">
        <f t="shared" si="4"/>
        <v>0.16273629047351676</v>
      </c>
      <c r="J27" s="28">
        <f t="shared" si="5"/>
        <v>0.5495976043421299</v>
      </c>
      <c r="K27" s="28">
        <f t="shared" si="10"/>
        <v>5.8846205846649492E-2</v>
      </c>
      <c r="L27" s="10">
        <f t="shared" si="6"/>
        <v>4.0208538468187907E-2</v>
      </c>
      <c r="M27" s="10">
        <f t="shared" si="7"/>
        <v>1.5359043367775896E-2</v>
      </c>
      <c r="N27" s="10">
        <f t="shared" si="8"/>
        <v>7.4577820205735793E-2</v>
      </c>
    </row>
    <row r="28" spans="2:14" x14ac:dyDescent="0.2">
      <c r="B28" s="11">
        <f t="shared" si="0"/>
        <v>2011</v>
      </c>
      <c r="C28" s="4">
        <f t="shared" si="0"/>
        <v>135</v>
      </c>
      <c r="D28" s="10">
        <f t="shared" si="9"/>
        <v>5.0155242417005011E-3</v>
      </c>
      <c r="E28" s="10">
        <f t="shared" si="9"/>
        <v>-2.9329907942624706E-2</v>
      </c>
      <c r="F28" s="9">
        <f t="shared" si="1"/>
        <v>7.1851851851851851</v>
      </c>
      <c r="G28" s="28">
        <f t="shared" si="2"/>
        <v>0.82429054550801351</v>
      </c>
      <c r="H28" s="28">
        <f t="shared" si="3"/>
        <v>0.27622190510167677</v>
      </c>
      <c r="I28" s="28">
        <f t="shared" si="4"/>
        <v>0.16063146628612202</v>
      </c>
      <c r="J28" s="28">
        <f t="shared" si="5"/>
        <v>0.56314662861220122</v>
      </c>
      <c r="K28" s="28">
        <f t="shared" si="10"/>
        <v>-0.21435571153763269</v>
      </c>
      <c r="L28" s="10">
        <f t="shared" si="6"/>
        <v>5.000597045785149E-2</v>
      </c>
      <c r="M28" s="10">
        <f t="shared" si="7"/>
        <v>1.6671742487753726E-2</v>
      </c>
      <c r="N28" s="10">
        <f t="shared" si="8"/>
        <v>8.3581626099238332E-2</v>
      </c>
    </row>
    <row r="29" spans="2:14" x14ac:dyDescent="0.2">
      <c r="B29" s="11">
        <f t="shared" si="0"/>
        <v>2012</v>
      </c>
      <c r="C29" s="4">
        <f t="shared" si="0"/>
        <v>137</v>
      </c>
      <c r="D29" s="10">
        <f t="shared" si="9"/>
        <v>1.1763307984790874E-2</v>
      </c>
      <c r="E29" s="10">
        <f t="shared" si="9"/>
        <v>2.940744008234083E-3</v>
      </c>
      <c r="F29" s="9">
        <f t="shared" si="1"/>
        <v>6.8029197080291972</v>
      </c>
      <c r="G29" s="28">
        <f t="shared" si="2"/>
        <v>0.80178859404779357</v>
      </c>
      <c r="H29" s="28">
        <f t="shared" si="3"/>
        <v>0.25452550740537577</v>
      </c>
      <c r="I29" s="28">
        <f t="shared" si="4"/>
        <v>0.15441579813494241</v>
      </c>
      <c r="J29" s="28">
        <f t="shared" si="5"/>
        <v>0.59105869445968184</v>
      </c>
      <c r="K29" s="28">
        <f t="shared" si="10"/>
        <v>-1.1801874239170453E-2</v>
      </c>
      <c r="L29" s="10">
        <f t="shared" si="6"/>
        <v>4.5962719876755598E-2</v>
      </c>
      <c r="M29" s="10">
        <f t="shared" si="7"/>
        <v>1.7271957749663083E-2</v>
      </c>
      <c r="N29" s="10">
        <f t="shared" si="8"/>
        <v>8.6332754849818519E-2</v>
      </c>
    </row>
    <row r="30" spans="2:14" x14ac:dyDescent="0.2">
      <c r="B30" s="11">
        <f t="shared" si="0"/>
        <v>2013</v>
      </c>
      <c r="C30" s="4">
        <f t="shared" si="0"/>
        <v>138</v>
      </c>
      <c r="D30" s="10">
        <f t="shared" si="9"/>
        <v>1.0041103934233705E-2</v>
      </c>
      <c r="E30" s="10">
        <f t="shared" si="9"/>
        <v>-2.3823486292332503E-2</v>
      </c>
      <c r="F30" s="9">
        <f t="shared" si="1"/>
        <v>5.6884057971014492</v>
      </c>
      <c r="G30" s="28">
        <f t="shared" si="2"/>
        <v>0.84163099797251628</v>
      </c>
      <c r="H30" s="28">
        <f t="shared" si="3"/>
        <v>0.27801570306923629</v>
      </c>
      <c r="I30" s="28">
        <f t="shared" si="4"/>
        <v>0.14748394004282656</v>
      </c>
      <c r="J30" s="28">
        <f t="shared" si="5"/>
        <v>0.57450035688793721</v>
      </c>
      <c r="K30" s="28">
        <f t="shared" si="10"/>
        <v>2.4606945976714634E-2</v>
      </c>
      <c r="L30" s="10">
        <f t="shared" si="6"/>
        <v>4.2935254577844632E-2</v>
      </c>
      <c r="M30" s="10">
        <f t="shared" si="7"/>
        <v>1.565843238469462E-2</v>
      </c>
      <c r="N30" s="10">
        <f t="shared" si="8"/>
        <v>8.4539004585591299E-2</v>
      </c>
    </row>
    <row r="32" spans="2:14" x14ac:dyDescent="0.2">
      <c r="B32" s="37" t="s">
        <v>34</v>
      </c>
      <c r="C32" s="37"/>
      <c r="D32" s="37"/>
      <c r="E32" s="37"/>
      <c r="F32" s="37"/>
      <c r="G32" s="37"/>
      <c r="H32" s="37"/>
    </row>
    <row r="33" spans="2:6" x14ac:dyDescent="0.2">
      <c r="B33" s="37" t="s">
        <v>26</v>
      </c>
      <c r="C33" s="37"/>
      <c r="D33" s="37"/>
      <c r="E33" s="37"/>
      <c r="F33" s="37"/>
    </row>
  </sheetData>
  <mergeCells count="4">
    <mergeCell ref="B1:N1"/>
    <mergeCell ref="B2:N2"/>
    <mergeCell ref="B32:H32"/>
    <mergeCell ref="B33:F33"/>
  </mergeCells>
  <printOptions horizontalCentered="1"/>
  <pageMargins left="0.5" right="0.5" top="0.5" bottom="0.75" header="0.5" footer="0.5"/>
  <pageSetup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14.570312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0" width="10" bestFit="1" customWidth="1"/>
    <col min="11" max="11" width="11.140625" bestFit="1" customWidth="1"/>
    <col min="12" max="12" width="8.5703125" bestFit="1" customWidth="1"/>
    <col min="13" max="13" width="10" bestFit="1" customWidth="1"/>
    <col min="14" max="14" width="8.5703125" bestFit="1" customWidth="1"/>
  </cols>
  <sheetData>
    <row r="1" spans="1:14" ht="23.25" x14ac:dyDescent="0.35">
      <c r="B1" s="35" t="s">
        <v>14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ht="18" x14ac:dyDescent="0.25">
      <c r="B2" s="36" t="str">
        <f>"Canada and USA: "&amp; B5 &amp; "-" &amp; B15</f>
        <v>Canada and USA: 2003-2013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4" spans="1:14" s="1" customFormat="1" ht="38.25" x14ac:dyDescent="0.2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91</v>
      </c>
      <c r="H4" s="2" t="s">
        <v>87</v>
      </c>
      <c r="I4" s="2" t="s">
        <v>88</v>
      </c>
      <c r="J4" s="2" t="s">
        <v>98</v>
      </c>
      <c r="K4" s="2" t="s">
        <v>89</v>
      </c>
      <c r="L4" s="2" t="s">
        <v>4</v>
      </c>
      <c r="M4" s="2" t="s">
        <v>90</v>
      </c>
      <c r="N4" s="2" t="s">
        <v>27</v>
      </c>
    </row>
    <row r="5" spans="1:14" x14ac:dyDescent="0.2">
      <c r="A5" t="s">
        <v>58</v>
      </c>
      <c r="B5" s="11">
        <v>2003</v>
      </c>
      <c r="C5" s="4">
        <v>54</v>
      </c>
      <c r="D5" s="4">
        <v>2252</v>
      </c>
      <c r="E5" s="4">
        <v>1642</v>
      </c>
      <c r="F5" s="4">
        <v>147</v>
      </c>
      <c r="G5" s="4">
        <v>1556</v>
      </c>
      <c r="H5" s="4">
        <v>491</v>
      </c>
      <c r="I5" s="4">
        <v>310</v>
      </c>
      <c r="J5" s="4">
        <v>755</v>
      </c>
      <c r="K5" s="5">
        <v>779376</v>
      </c>
      <c r="L5" s="5">
        <v>55606</v>
      </c>
      <c r="M5" s="5">
        <v>6098</v>
      </c>
      <c r="N5" s="5">
        <v>51846</v>
      </c>
    </row>
    <row r="6" spans="1:14" x14ac:dyDescent="0.2">
      <c r="A6" t="s">
        <v>58</v>
      </c>
      <c r="B6" s="11">
        <v>2004</v>
      </c>
      <c r="C6" s="4">
        <v>53</v>
      </c>
      <c r="D6" s="4">
        <v>2298</v>
      </c>
      <c r="E6" s="4">
        <v>1553</v>
      </c>
      <c r="F6" s="4">
        <v>72</v>
      </c>
      <c r="G6" s="4">
        <v>1509</v>
      </c>
      <c r="H6" s="4">
        <v>454</v>
      </c>
      <c r="I6" s="4">
        <v>304</v>
      </c>
      <c r="J6" s="4">
        <v>751</v>
      </c>
      <c r="K6" s="5">
        <v>885735</v>
      </c>
      <c r="L6" s="5">
        <v>56148</v>
      </c>
      <c r="M6" s="5">
        <v>3314</v>
      </c>
      <c r="N6" s="5">
        <v>51751</v>
      </c>
    </row>
    <row r="7" spans="1:14" x14ac:dyDescent="0.2">
      <c r="A7" t="s">
        <v>58</v>
      </c>
      <c r="B7" s="11">
        <v>2005</v>
      </c>
      <c r="C7" s="4">
        <v>53</v>
      </c>
      <c r="D7" s="4">
        <v>2139</v>
      </c>
      <c r="E7" s="4">
        <v>1578</v>
      </c>
      <c r="F7" s="4">
        <v>87</v>
      </c>
      <c r="G7" s="4">
        <v>1593</v>
      </c>
      <c r="H7" s="4">
        <v>469</v>
      </c>
      <c r="I7" s="4">
        <v>305</v>
      </c>
      <c r="J7" s="4">
        <v>819</v>
      </c>
      <c r="K7" s="5">
        <v>934601</v>
      </c>
      <c r="L7" s="5">
        <v>69633</v>
      </c>
      <c r="M7" s="5">
        <v>11498</v>
      </c>
      <c r="N7" s="5">
        <v>53875</v>
      </c>
    </row>
    <row r="8" spans="1:14" x14ac:dyDescent="0.2">
      <c r="A8" t="s">
        <v>58</v>
      </c>
      <c r="B8" s="11">
        <v>2006</v>
      </c>
      <c r="C8" s="4">
        <v>54</v>
      </c>
      <c r="D8" s="4">
        <v>2138</v>
      </c>
      <c r="E8" s="4">
        <v>1526</v>
      </c>
      <c r="F8" s="4">
        <v>87</v>
      </c>
      <c r="G8" s="4">
        <v>1405</v>
      </c>
      <c r="H8" s="4">
        <v>412</v>
      </c>
      <c r="I8" s="4">
        <v>265</v>
      </c>
      <c r="J8" s="4">
        <v>728</v>
      </c>
      <c r="K8" s="5">
        <v>1064290</v>
      </c>
      <c r="L8" s="5">
        <v>99878</v>
      </c>
      <c r="M8" s="5">
        <v>10925</v>
      </c>
      <c r="N8" s="5">
        <v>61403</v>
      </c>
    </row>
    <row r="9" spans="1:14" x14ac:dyDescent="0.2">
      <c r="A9" t="s">
        <v>58</v>
      </c>
      <c r="B9" s="11">
        <v>2007</v>
      </c>
      <c r="C9" s="4">
        <v>54</v>
      </c>
      <c r="D9" s="4">
        <v>2249</v>
      </c>
      <c r="E9" s="4">
        <v>1630</v>
      </c>
      <c r="F9" s="4">
        <v>50</v>
      </c>
      <c r="G9" s="4">
        <v>1456</v>
      </c>
      <c r="H9" s="4">
        <v>424</v>
      </c>
      <c r="I9" s="4">
        <v>257</v>
      </c>
      <c r="J9" s="4">
        <v>775</v>
      </c>
      <c r="K9" s="5">
        <v>1030607</v>
      </c>
      <c r="L9" s="5">
        <v>79226</v>
      </c>
      <c r="M9" s="5">
        <v>13350</v>
      </c>
      <c r="N9" s="5">
        <v>71809</v>
      </c>
    </row>
    <row r="10" spans="1:14" x14ac:dyDescent="0.2">
      <c r="A10" t="s">
        <v>58</v>
      </c>
      <c r="B10" s="11">
        <v>2008</v>
      </c>
      <c r="C10" s="4">
        <v>51</v>
      </c>
      <c r="D10" s="4">
        <v>2181</v>
      </c>
      <c r="E10" s="4">
        <v>1555</v>
      </c>
      <c r="F10" s="4">
        <v>114</v>
      </c>
      <c r="G10" s="4">
        <v>1337</v>
      </c>
      <c r="H10" s="4">
        <v>410</v>
      </c>
      <c r="I10" s="4">
        <v>218</v>
      </c>
      <c r="J10" s="4">
        <v>709</v>
      </c>
      <c r="K10" s="5">
        <v>1048789</v>
      </c>
      <c r="L10" s="5">
        <v>76242</v>
      </c>
      <c r="M10" s="5">
        <v>11052</v>
      </c>
      <c r="N10" s="5">
        <v>76329</v>
      </c>
    </row>
    <row r="11" spans="1:14" x14ac:dyDescent="0.2">
      <c r="A11" t="s">
        <v>58</v>
      </c>
      <c r="B11" s="11">
        <v>2009</v>
      </c>
      <c r="C11" s="4">
        <v>52</v>
      </c>
      <c r="D11" s="4">
        <v>2231</v>
      </c>
      <c r="E11" s="4">
        <v>1572</v>
      </c>
      <c r="F11" s="4">
        <v>92</v>
      </c>
      <c r="G11" s="4">
        <v>1409</v>
      </c>
      <c r="H11" s="4">
        <v>398</v>
      </c>
      <c r="I11" s="4">
        <v>226</v>
      </c>
      <c r="J11" s="4">
        <v>785</v>
      </c>
      <c r="K11" s="5">
        <v>1200781</v>
      </c>
      <c r="L11" s="5">
        <v>80530</v>
      </c>
      <c r="M11" s="5">
        <v>12488</v>
      </c>
      <c r="N11" s="5">
        <v>75197</v>
      </c>
    </row>
    <row r="12" spans="1:14" x14ac:dyDescent="0.2">
      <c r="A12" t="s">
        <v>58</v>
      </c>
      <c r="B12" s="11">
        <v>2010</v>
      </c>
      <c r="C12" s="4">
        <v>51</v>
      </c>
      <c r="D12" s="4">
        <v>2224</v>
      </c>
      <c r="E12" s="4">
        <v>1621</v>
      </c>
      <c r="F12" s="4">
        <v>105</v>
      </c>
      <c r="G12" s="4">
        <v>1651</v>
      </c>
      <c r="H12" s="4">
        <v>397</v>
      </c>
      <c r="I12" s="4">
        <v>268</v>
      </c>
      <c r="J12" s="4">
        <v>986</v>
      </c>
      <c r="K12" s="5">
        <v>1090431</v>
      </c>
      <c r="L12" s="5">
        <v>89883</v>
      </c>
      <c r="M12" s="5">
        <v>13382</v>
      </c>
      <c r="N12" s="5">
        <v>53753</v>
      </c>
    </row>
    <row r="13" spans="1:14" x14ac:dyDescent="0.2">
      <c r="A13" t="s">
        <v>58</v>
      </c>
      <c r="B13" s="11">
        <v>2011</v>
      </c>
      <c r="C13" s="4">
        <v>52</v>
      </c>
      <c r="D13" s="4">
        <v>2538</v>
      </c>
      <c r="E13" s="4">
        <v>1578</v>
      </c>
      <c r="F13" s="4">
        <v>72</v>
      </c>
      <c r="G13" s="4">
        <v>1434</v>
      </c>
      <c r="H13" s="4">
        <v>316</v>
      </c>
      <c r="I13" s="4">
        <v>231</v>
      </c>
      <c r="J13" s="4">
        <v>887</v>
      </c>
      <c r="K13" s="5">
        <v>993715</v>
      </c>
      <c r="L13" s="5">
        <v>86284</v>
      </c>
      <c r="M13" s="5">
        <v>13953</v>
      </c>
      <c r="N13" s="5">
        <v>54567</v>
      </c>
    </row>
    <row r="14" spans="1:14" x14ac:dyDescent="0.2">
      <c r="A14" t="s">
        <v>58</v>
      </c>
      <c r="B14" s="11">
        <v>2012</v>
      </c>
      <c r="C14" s="4">
        <v>51</v>
      </c>
      <c r="D14" s="4">
        <v>2493</v>
      </c>
      <c r="E14" s="4">
        <v>1613</v>
      </c>
      <c r="F14" s="4">
        <v>85</v>
      </c>
      <c r="G14" s="4">
        <v>1467</v>
      </c>
      <c r="H14" s="4">
        <v>364</v>
      </c>
      <c r="I14" s="4">
        <v>214</v>
      </c>
      <c r="J14" s="4">
        <v>889</v>
      </c>
      <c r="K14" s="5">
        <v>1031295</v>
      </c>
      <c r="L14" s="5">
        <v>93763</v>
      </c>
      <c r="M14" s="5">
        <v>16253</v>
      </c>
      <c r="N14" s="5">
        <v>58387</v>
      </c>
    </row>
    <row r="15" spans="1:14" x14ac:dyDescent="0.2">
      <c r="A15" t="s">
        <v>58</v>
      </c>
      <c r="B15" s="11">
        <v>2013</v>
      </c>
      <c r="C15" s="4">
        <v>52</v>
      </c>
      <c r="D15" s="4">
        <v>2544</v>
      </c>
      <c r="E15" s="4">
        <v>1727</v>
      </c>
      <c r="F15" s="4">
        <v>113</v>
      </c>
      <c r="G15" s="4">
        <v>1762</v>
      </c>
      <c r="H15" s="4">
        <v>407</v>
      </c>
      <c r="I15" s="4">
        <v>281</v>
      </c>
      <c r="J15" s="4">
        <v>1074</v>
      </c>
      <c r="K15" s="5">
        <v>965101</v>
      </c>
      <c r="L15" s="5">
        <v>86792</v>
      </c>
      <c r="M15" s="5">
        <v>13212</v>
      </c>
      <c r="N15" s="5">
        <v>50118</v>
      </c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">
      <c r="B17" s="6" t="s">
        <v>7</v>
      </c>
      <c r="F17" s="7">
        <f>SUM(F5:F15)</f>
        <v>1024</v>
      </c>
      <c r="K17" s="8">
        <f>SUM(K5:K15)</f>
        <v>11024721</v>
      </c>
      <c r="L17" s="8">
        <f>SUM(L5:L15)</f>
        <v>873985</v>
      </c>
      <c r="M17" s="8">
        <f>SUM(M5:M15)</f>
        <v>125525</v>
      </c>
      <c r="N17" s="8">
        <f>SUM(N5:N15)</f>
        <v>659035</v>
      </c>
    </row>
    <row r="19" spans="2:14" ht="63.75" x14ac:dyDescent="0.2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92</v>
      </c>
      <c r="H19" s="2" t="s">
        <v>93</v>
      </c>
      <c r="I19" s="2" t="s">
        <v>94</v>
      </c>
      <c r="J19" s="2" t="s">
        <v>95</v>
      </c>
      <c r="K19" s="2" t="s">
        <v>96</v>
      </c>
      <c r="L19" s="2" t="s">
        <v>11</v>
      </c>
      <c r="M19" s="2" t="s">
        <v>97</v>
      </c>
      <c r="N19" s="2" t="s">
        <v>28</v>
      </c>
    </row>
    <row r="20" spans="2:14" x14ac:dyDescent="0.2">
      <c r="B20" s="11">
        <f t="shared" ref="B20:C30" si="0">B5</f>
        <v>2003</v>
      </c>
      <c r="C20" s="4">
        <f t="shared" si="0"/>
        <v>54</v>
      </c>
      <c r="D20" s="4"/>
      <c r="E20" s="4"/>
      <c r="F20" s="9">
        <f t="shared" ref="F20:F30" si="1">IF(C5=0,"",IF(C5="","",(F5/C5)))</f>
        <v>2.7222222222222223</v>
      </c>
      <c r="G20" s="28">
        <f t="shared" ref="G20:G30" si="2">IF(E5=0,"",IF(E5="","",(G5/E5)))</f>
        <v>0.94762484774665046</v>
      </c>
      <c r="H20" s="28">
        <f t="shared" ref="H20:H30" si="3">IF(G5=0,"",IF(G5="","",(H5/G5)))</f>
        <v>0.31555269922879176</v>
      </c>
      <c r="I20" s="28">
        <f t="shared" ref="I20:I30" si="4">IF(G5=0,"",IF(G5="","",(I5/G5)))</f>
        <v>0.19922879177377892</v>
      </c>
      <c r="J20" s="28">
        <f t="shared" ref="J20:J30" si="5">IF(G5=0,"",IF(G5="","",(J5/G5)))</f>
        <v>0.4852185089974293</v>
      </c>
      <c r="K20" s="5"/>
      <c r="L20" s="10">
        <f t="shared" ref="L20:L30" si="6">IF(K5=0,"",IF(K5="","",(L5/K5)))</f>
        <v>7.1346821046580855E-2</v>
      </c>
      <c r="M20" s="10">
        <f t="shared" ref="M20:M30" si="7">IF(K5=0,"",IF(K5="","",(M5/K5)))</f>
        <v>7.8242080844162509E-3</v>
      </c>
      <c r="N20" s="10">
        <f t="shared" ref="N20:N30" si="8">IF(K5=0,"",IF(K5="","",(N5/K5)))</f>
        <v>6.6522448728213335E-2</v>
      </c>
    </row>
    <row r="21" spans="2:14" x14ac:dyDescent="0.2">
      <c r="B21" s="11">
        <f t="shared" si="0"/>
        <v>2004</v>
      </c>
      <c r="C21" s="4">
        <f t="shared" si="0"/>
        <v>53</v>
      </c>
      <c r="D21" s="10">
        <f t="shared" ref="D21:E30" si="9">IF(D5=0,"",IF(D5="","",((D6-D5)/D5)))</f>
        <v>2.0426287744227355E-2</v>
      </c>
      <c r="E21" s="10">
        <f t="shared" si="9"/>
        <v>-5.4202192448233863E-2</v>
      </c>
      <c r="F21" s="9">
        <f t="shared" si="1"/>
        <v>1.3584905660377358</v>
      </c>
      <c r="G21" s="28">
        <f t="shared" si="2"/>
        <v>0.97166773985833865</v>
      </c>
      <c r="H21" s="28">
        <f t="shared" si="3"/>
        <v>0.30086149768058318</v>
      </c>
      <c r="I21" s="28">
        <f t="shared" si="4"/>
        <v>0.20145791915175612</v>
      </c>
      <c r="J21" s="28">
        <f t="shared" si="5"/>
        <v>0.49768058316766073</v>
      </c>
      <c r="K21" s="28">
        <f t="shared" ref="K21:K30" si="10">IF(K5=0,"",IF(K5="","",(K6-K5)/K5))</f>
        <v>0.13646686580033257</v>
      </c>
      <c r="L21" s="10">
        <f t="shared" si="6"/>
        <v>6.3391420684516253E-2</v>
      </c>
      <c r="M21" s="10">
        <f t="shared" si="7"/>
        <v>3.7415253998091982E-3</v>
      </c>
      <c r="N21" s="10">
        <f t="shared" si="8"/>
        <v>5.8427181944938386E-2</v>
      </c>
    </row>
    <row r="22" spans="2:14" x14ac:dyDescent="0.2">
      <c r="B22" s="11">
        <f t="shared" si="0"/>
        <v>2005</v>
      </c>
      <c r="C22" s="4">
        <f t="shared" si="0"/>
        <v>53</v>
      </c>
      <c r="D22" s="10">
        <f t="shared" si="9"/>
        <v>-6.919060052219321E-2</v>
      </c>
      <c r="E22" s="10">
        <f t="shared" si="9"/>
        <v>1.6097875080489377E-2</v>
      </c>
      <c r="F22" s="9">
        <f t="shared" si="1"/>
        <v>1.6415094339622642</v>
      </c>
      <c r="G22" s="28">
        <f t="shared" si="2"/>
        <v>1.0095057034220531</v>
      </c>
      <c r="H22" s="28">
        <f t="shared" si="3"/>
        <v>0.29441305712492155</v>
      </c>
      <c r="I22" s="28">
        <f t="shared" si="4"/>
        <v>0.19146264908976773</v>
      </c>
      <c r="J22" s="28">
        <f t="shared" si="5"/>
        <v>0.51412429378531077</v>
      </c>
      <c r="K22" s="28">
        <f t="shared" si="10"/>
        <v>5.5170000056450293E-2</v>
      </c>
      <c r="L22" s="10">
        <f t="shared" si="6"/>
        <v>7.4505591156012033E-2</v>
      </c>
      <c r="M22" s="10">
        <f t="shared" si="7"/>
        <v>1.2302576179567537E-2</v>
      </c>
      <c r="N22" s="10">
        <f t="shared" si="8"/>
        <v>5.7644920131692562E-2</v>
      </c>
    </row>
    <row r="23" spans="2:14" x14ac:dyDescent="0.2">
      <c r="B23" s="11">
        <f t="shared" si="0"/>
        <v>2006</v>
      </c>
      <c r="C23" s="4">
        <f t="shared" si="0"/>
        <v>54</v>
      </c>
      <c r="D23" s="10">
        <f t="shared" si="9"/>
        <v>-4.675081813931744E-4</v>
      </c>
      <c r="E23" s="10">
        <f t="shared" si="9"/>
        <v>-3.2953105196451206E-2</v>
      </c>
      <c r="F23" s="9">
        <f t="shared" si="1"/>
        <v>1.6111111111111112</v>
      </c>
      <c r="G23" s="28">
        <f t="shared" si="2"/>
        <v>0.92070773263433814</v>
      </c>
      <c r="H23" s="28">
        <f t="shared" si="3"/>
        <v>0.29323843416370104</v>
      </c>
      <c r="I23" s="28">
        <f t="shared" si="4"/>
        <v>0.18861209964412812</v>
      </c>
      <c r="J23" s="28">
        <f t="shared" si="5"/>
        <v>0.51814946619217084</v>
      </c>
      <c r="K23" s="28">
        <f t="shared" si="10"/>
        <v>0.13876402871385757</v>
      </c>
      <c r="L23" s="10">
        <f t="shared" si="6"/>
        <v>9.3844722772928435E-2</v>
      </c>
      <c r="M23" s="10">
        <f t="shared" si="7"/>
        <v>1.0265059335331535E-2</v>
      </c>
      <c r="N23" s="10">
        <f t="shared" si="8"/>
        <v>5.7693861635456499E-2</v>
      </c>
    </row>
    <row r="24" spans="2:14" x14ac:dyDescent="0.2">
      <c r="B24" s="11">
        <f t="shared" si="0"/>
        <v>2007</v>
      </c>
      <c r="C24" s="4">
        <f t="shared" si="0"/>
        <v>54</v>
      </c>
      <c r="D24" s="10">
        <f t="shared" si="9"/>
        <v>5.1917680074836298E-2</v>
      </c>
      <c r="E24" s="10">
        <f t="shared" si="9"/>
        <v>6.8152031454783754E-2</v>
      </c>
      <c r="F24" s="9">
        <f t="shared" si="1"/>
        <v>0.92592592592592593</v>
      </c>
      <c r="G24" s="28">
        <f t="shared" si="2"/>
        <v>0.89325153374233124</v>
      </c>
      <c r="H24" s="28">
        <f t="shared" si="3"/>
        <v>0.29120879120879123</v>
      </c>
      <c r="I24" s="28">
        <f t="shared" si="4"/>
        <v>0.17651098901098902</v>
      </c>
      <c r="J24" s="28">
        <f t="shared" si="5"/>
        <v>0.53228021978021978</v>
      </c>
      <c r="K24" s="28">
        <f t="shared" si="10"/>
        <v>-3.1648328932903626E-2</v>
      </c>
      <c r="L24" s="10">
        <f t="shared" si="6"/>
        <v>7.6873143691048085E-2</v>
      </c>
      <c r="M24" s="10">
        <f t="shared" si="7"/>
        <v>1.2953531268466059E-2</v>
      </c>
      <c r="N24" s="10">
        <f t="shared" si="8"/>
        <v>6.9676413996799941E-2</v>
      </c>
    </row>
    <row r="25" spans="2:14" x14ac:dyDescent="0.2">
      <c r="B25" s="11">
        <f t="shared" si="0"/>
        <v>2008</v>
      </c>
      <c r="C25" s="4">
        <f t="shared" si="0"/>
        <v>51</v>
      </c>
      <c r="D25" s="10">
        <f t="shared" si="9"/>
        <v>-3.0235660293463761E-2</v>
      </c>
      <c r="E25" s="10">
        <f t="shared" si="9"/>
        <v>-4.6012269938650305E-2</v>
      </c>
      <c r="F25" s="9">
        <f t="shared" si="1"/>
        <v>2.2352941176470589</v>
      </c>
      <c r="G25" s="28">
        <f t="shared" si="2"/>
        <v>0.8598070739549839</v>
      </c>
      <c r="H25" s="28">
        <f t="shared" si="3"/>
        <v>0.30665669409124907</v>
      </c>
      <c r="I25" s="28">
        <f t="shared" si="4"/>
        <v>0.1630516080777861</v>
      </c>
      <c r="J25" s="28">
        <f t="shared" si="5"/>
        <v>0.53029169783096486</v>
      </c>
      <c r="K25" s="28">
        <f t="shared" si="10"/>
        <v>1.7642030376273401E-2</v>
      </c>
      <c r="L25" s="10">
        <f t="shared" si="6"/>
        <v>7.2695270450014254E-2</v>
      </c>
      <c r="M25" s="10">
        <f t="shared" si="7"/>
        <v>1.0537867960094928E-2</v>
      </c>
      <c r="N25" s="10">
        <f t="shared" si="8"/>
        <v>7.2778223265118153E-2</v>
      </c>
    </row>
    <row r="26" spans="2:14" x14ac:dyDescent="0.2">
      <c r="B26" s="11">
        <f t="shared" si="0"/>
        <v>2009</v>
      </c>
      <c r="C26" s="4">
        <f t="shared" si="0"/>
        <v>52</v>
      </c>
      <c r="D26" s="10">
        <f t="shared" si="9"/>
        <v>2.2925263640531865E-2</v>
      </c>
      <c r="E26" s="10">
        <f t="shared" si="9"/>
        <v>1.0932475884244373E-2</v>
      </c>
      <c r="F26" s="9">
        <f t="shared" si="1"/>
        <v>1.7692307692307692</v>
      </c>
      <c r="G26" s="28">
        <f t="shared" si="2"/>
        <v>0.89631043256997456</v>
      </c>
      <c r="H26" s="28">
        <f t="shared" si="3"/>
        <v>0.28246983676366216</v>
      </c>
      <c r="I26" s="28">
        <f t="shared" si="4"/>
        <v>0.16039744499645139</v>
      </c>
      <c r="J26" s="28">
        <f t="shared" si="5"/>
        <v>0.55713271823988642</v>
      </c>
      <c r="K26" s="28">
        <f t="shared" si="10"/>
        <v>0.14492142842840647</v>
      </c>
      <c r="L26" s="10">
        <f t="shared" si="6"/>
        <v>6.706468540058512E-2</v>
      </c>
      <c r="M26" s="10">
        <f t="shared" si="7"/>
        <v>1.0399898066341822E-2</v>
      </c>
      <c r="N26" s="10">
        <f t="shared" si="8"/>
        <v>6.2623409264470367E-2</v>
      </c>
    </row>
    <row r="27" spans="2:14" x14ac:dyDescent="0.2">
      <c r="B27" s="11">
        <f t="shared" si="0"/>
        <v>2010</v>
      </c>
      <c r="C27" s="4">
        <f t="shared" si="0"/>
        <v>51</v>
      </c>
      <c r="D27" s="10">
        <f t="shared" si="9"/>
        <v>-3.1376064545047063E-3</v>
      </c>
      <c r="E27" s="10">
        <f t="shared" si="9"/>
        <v>3.1170483460559797E-2</v>
      </c>
      <c r="F27" s="9">
        <f t="shared" si="1"/>
        <v>2.0588235294117645</v>
      </c>
      <c r="G27" s="28">
        <f t="shared" si="2"/>
        <v>1.0185070943861814</v>
      </c>
      <c r="H27" s="28">
        <f t="shared" si="3"/>
        <v>0.2404603270745003</v>
      </c>
      <c r="I27" s="28">
        <f t="shared" si="4"/>
        <v>0.16232586311326469</v>
      </c>
      <c r="J27" s="28">
        <f t="shared" si="5"/>
        <v>0.59721380981223504</v>
      </c>
      <c r="K27" s="28">
        <f t="shared" si="10"/>
        <v>-9.1898522711468617E-2</v>
      </c>
      <c r="L27" s="10">
        <f t="shared" si="6"/>
        <v>8.242887445422957E-2</v>
      </c>
      <c r="M27" s="10">
        <f t="shared" si="7"/>
        <v>1.2272211630080215E-2</v>
      </c>
      <c r="N27" s="10">
        <f t="shared" si="8"/>
        <v>4.929518694901374E-2</v>
      </c>
    </row>
    <row r="28" spans="2:14" x14ac:dyDescent="0.2">
      <c r="B28" s="11">
        <f t="shared" si="0"/>
        <v>2011</v>
      </c>
      <c r="C28" s="4">
        <f t="shared" si="0"/>
        <v>52</v>
      </c>
      <c r="D28" s="10">
        <f t="shared" si="9"/>
        <v>0.14118705035971224</v>
      </c>
      <c r="E28" s="10">
        <f t="shared" si="9"/>
        <v>-2.6526835286859961E-2</v>
      </c>
      <c r="F28" s="9">
        <f t="shared" si="1"/>
        <v>1.3846153846153846</v>
      </c>
      <c r="G28" s="28">
        <f t="shared" si="2"/>
        <v>0.90874524714828897</v>
      </c>
      <c r="H28" s="28">
        <f t="shared" si="3"/>
        <v>0.2203626220362622</v>
      </c>
      <c r="I28" s="28">
        <f t="shared" si="4"/>
        <v>0.16108786610878661</v>
      </c>
      <c r="J28" s="28">
        <f t="shared" si="5"/>
        <v>0.61854951185495122</v>
      </c>
      <c r="K28" s="28">
        <f t="shared" si="10"/>
        <v>-8.8695204006489184E-2</v>
      </c>
      <c r="L28" s="10">
        <f t="shared" si="6"/>
        <v>8.682972482049682E-2</v>
      </c>
      <c r="M28" s="10">
        <f t="shared" si="7"/>
        <v>1.4041249251545967E-2</v>
      </c>
      <c r="N28" s="10">
        <f t="shared" si="8"/>
        <v>5.4912122691113646E-2</v>
      </c>
    </row>
    <row r="29" spans="2:14" x14ac:dyDescent="0.2">
      <c r="B29" s="11">
        <f t="shared" si="0"/>
        <v>2012</v>
      </c>
      <c r="C29" s="4">
        <f t="shared" si="0"/>
        <v>51</v>
      </c>
      <c r="D29" s="10">
        <f t="shared" si="9"/>
        <v>-1.7730496453900711E-2</v>
      </c>
      <c r="E29" s="10">
        <f t="shared" si="9"/>
        <v>2.2179974651457542E-2</v>
      </c>
      <c r="F29" s="9">
        <f t="shared" si="1"/>
        <v>1.6666666666666667</v>
      </c>
      <c r="G29" s="28">
        <f t="shared" si="2"/>
        <v>0.90948543087414757</v>
      </c>
      <c r="H29" s="28">
        <f t="shared" si="3"/>
        <v>0.24812542603953647</v>
      </c>
      <c r="I29" s="28">
        <f t="shared" si="4"/>
        <v>0.14587593728698023</v>
      </c>
      <c r="J29" s="28">
        <f t="shared" si="5"/>
        <v>0.6059986366734833</v>
      </c>
      <c r="K29" s="28">
        <f t="shared" si="10"/>
        <v>3.7817684144850386E-2</v>
      </c>
      <c r="L29" s="10">
        <f t="shared" si="6"/>
        <v>9.091772965058495E-2</v>
      </c>
      <c r="M29" s="10">
        <f t="shared" si="7"/>
        <v>1.5759797148245651E-2</v>
      </c>
      <c r="N29" s="10">
        <f t="shared" si="8"/>
        <v>5.6615226487086626E-2</v>
      </c>
    </row>
    <row r="30" spans="2:14" x14ac:dyDescent="0.2">
      <c r="B30" s="11">
        <f t="shared" si="0"/>
        <v>2013</v>
      </c>
      <c r="C30" s="4">
        <f t="shared" si="0"/>
        <v>52</v>
      </c>
      <c r="D30" s="10">
        <f t="shared" si="9"/>
        <v>2.0457280385078221E-2</v>
      </c>
      <c r="E30" s="10">
        <f t="shared" si="9"/>
        <v>7.0675759454432732E-2</v>
      </c>
      <c r="F30" s="9">
        <f t="shared" si="1"/>
        <v>2.1730769230769229</v>
      </c>
      <c r="G30" s="28">
        <f t="shared" si="2"/>
        <v>1.0202663578459756</v>
      </c>
      <c r="H30" s="28">
        <f t="shared" si="3"/>
        <v>0.23098751418842225</v>
      </c>
      <c r="I30" s="28">
        <f t="shared" si="4"/>
        <v>0.15947786606129399</v>
      </c>
      <c r="J30" s="28">
        <f t="shared" si="5"/>
        <v>0.60953461975028378</v>
      </c>
      <c r="K30" s="28">
        <f t="shared" si="10"/>
        <v>-6.4185320398140205E-2</v>
      </c>
      <c r="L30" s="10">
        <f t="shared" si="6"/>
        <v>8.9930483959709914E-2</v>
      </c>
      <c r="M30" s="10">
        <f t="shared" si="7"/>
        <v>1.3689758895701072E-2</v>
      </c>
      <c r="N30" s="10">
        <f t="shared" si="8"/>
        <v>5.1930316101630812E-2</v>
      </c>
    </row>
    <row r="32" spans="2:14" x14ac:dyDescent="0.2">
      <c r="B32" s="37" t="s">
        <v>34</v>
      </c>
      <c r="C32" s="37"/>
      <c r="D32" s="37"/>
      <c r="E32" s="37"/>
      <c r="F32" s="37"/>
      <c r="G32" s="37"/>
      <c r="H32" s="37"/>
    </row>
    <row r="33" spans="2:6" x14ac:dyDescent="0.2">
      <c r="B33" s="37" t="s">
        <v>26</v>
      </c>
      <c r="C33" s="37"/>
      <c r="D33" s="37"/>
      <c r="E33" s="37"/>
      <c r="F33" s="37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10.4257812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0" width="10" bestFit="1" customWidth="1"/>
    <col min="11" max="11" width="10.140625" bestFit="1" customWidth="1"/>
    <col min="12" max="12" width="8.5703125" bestFit="1" customWidth="1"/>
    <col min="13" max="13" width="10" bestFit="1" customWidth="1"/>
    <col min="14" max="14" width="8.5703125" bestFit="1" customWidth="1"/>
  </cols>
  <sheetData>
    <row r="1" spans="1:14" ht="23.25" x14ac:dyDescent="0.35">
      <c r="B1" s="35" t="s">
        <v>20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ht="18" x14ac:dyDescent="0.25">
      <c r="B2" s="36" t="str">
        <f>"Canada and USA: "&amp; B5 &amp; "-" &amp; B15</f>
        <v>Canada and USA: 2003-2013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4" spans="1:14" s="1" customFormat="1" ht="38.25" x14ac:dyDescent="0.2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91</v>
      </c>
      <c r="H4" s="2" t="s">
        <v>87</v>
      </c>
      <c r="I4" s="2" t="s">
        <v>88</v>
      </c>
      <c r="J4" s="2" t="s">
        <v>98</v>
      </c>
      <c r="K4" s="2" t="s">
        <v>89</v>
      </c>
      <c r="L4" s="2" t="s">
        <v>4</v>
      </c>
      <c r="M4" s="2" t="s">
        <v>90</v>
      </c>
      <c r="N4" s="2" t="s">
        <v>27</v>
      </c>
    </row>
    <row r="5" spans="1:14" x14ac:dyDescent="0.2">
      <c r="A5" t="s">
        <v>59</v>
      </c>
      <c r="B5" s="11">
        <v>2003</v>
      </c>
      <c r="C5" s="4">
        <v>6</v>
      </c>
      <c r="D5" s="4">
        <v>604</v>
      </c>
      <c r="E5" s="4">
        <v>610</v>
      </c>
      <c r="F5" s="4">
        <v>48</v>
      </c>
      <c r="G5" s="4">
        <v>529</v>
      </c>
      <c r="H5" s="4">
        <v>200</v>
      </c>
      <c r="I5" s="4">
        <v>123</v>
      </c>
      <c r="J5" s="4">
        <v>206</v>
      </c>
      <c r="K5" s="5">
        <v>517892</v>
      </c>
      <c r="L5" s="5">
        <v>19479</v>
      </c>
      <c r="M5" s="5">
        <v>9418</v>
      </c>
      <c r="N5" s="5">
        <v>29311</v>
      </c>
    </row>
    <row r="6" spans="1:14" x14ac:dyDescent="0.2">
      <c r="A6" t="s">
        <v>59</v>
      </c>
      <c r="B6" s="11">
        <v>2004</v>
      </c>
      <c r="C6" s="4">
        <v>6</v>
      </c>
      <c r="D6" s="4">
        <v>658</v>
      </c>
      <c r="E6" s="4">
        <v>478</v>
      </c>
      <c r="F6" s="4">
        <v>7</v>
      </c>
      <c r="G6" s="4">
        <v>357</v>
      </c>
      <c r="H6" s="4">
        <v>128</v>
      </c>
      <c r="I6" s="4">
        <v>88</v>
      </c>
      <c r="J6" s="4">
        <v>141</v>
      </c>
      <c r="K6" s="5">
        <v>479327</v>
      </c>
      <c r="L6" s="5">
        <v>24573</v>
      </c>
      <c r="M6" s="5">
        <v>8022</v>
      </c>
      <c r="N6" s="5">
        <v>31117</v>
      </c>
    </row>
    <row r="7" spans="1:14" x14ac:dyDescent="0.2">
      <c r="A7" t="s">
        <v>59</v>
      </c>
      <c r="B7" s="11">
        <v>2005</v>
      </c>
      <c r="C7" s="4">
        <v>6</v>
      </c>
      <c r="D7" s="4">
        <v>658</v>
      </c>
      <c r="E7" s="4">
        <v>591</v>
      </c>
      <c r="F7" s="4">
        <v>48</v>
      </c>
      <c r="G7" s="4">
        <v>406</v>
      </c>
      <c r="H7" s="4">
        <v>120</v>
      </c>
      <c r="I7" s="4">
        <v>74</v>
      </c>
      <c r="J7" s="4">
        <v>212</v>
      </c>
      <c r="K7" s="5">
        <v>582327</v>
      </c>
      <c r="L7" s="5">
        <v>22971</v>
      </c>
      <c r="M7" s="5">
        <v>8401</v>
      </c>
      <c r="N7" s="5">
        <v>26193</v>
      </c>
    </row>
    <row r="8" spans="1:14" x14ac:dyDescent="0.2">
      <c r="A8" t="s">
        <v>59</v>
      </c>
      <c r="B8" s="11">
        <v>2006</v>
      </c>
      <c r="C8" s="4">
        <v>7</v>
      </c>
      <c r="D8" s="4">
        <v>645</v>
      </c>
      <c r="E8" s="4">
        <v>281</v>
      </c>
      <c r="F8" s="4">
        <v>56</v>
      </c>
      <c r="G8" s="4">
        <v>320</v>
      </c>
      <c r="H8" s="4">
        <v>107</v>
      </c>
      <c r="I8" s="4">
        <v>76</v>
      </c>
      <c r="J8" s="4">
        <v>137</v>
      </c>
      <c r="K8" s="5">
        <v>666930</v>
      </c>
      <c r="L8" s="5">
        <v>19888</v>
      </c>
      <c r="M8" s="5">
        <v>12666</v>
      </c>
      <c r="N8" s="5">
        <v>33816</v>
      </c>
    </row>
    <row r="9" spans="1:14" x14ac:dyDescent="0.2">
      <c r="A9" t="s">
        <v>59</v>
      </c>
      <c r="B9" s="11">
        <v>2007</v>
      </c>
      <c r="C9" s="4">
        <v>6</v>
      </c>
      <c r="D9" s="4">
        <v>663</v>
      </c>
      <c r="E9" s="4">
        <v>491</v>
      </c>
      <c r="F9" s="4">
        <v>84</v>
      </c>
      <c r="G9" s="4">
        <v>409</v>
      </c>
      <c r="H9" s="4">
        <v>103</v>
      </c>
      <c r="I9" s="4">
        <v>93</v>
      </c>
      <c r="J9" s="4">
        <v>213</v>
      </c>
      <c r="K9" s="5">
        <v>826661</v>
      </c>
      <c r="L9" s="5">
        <v>20165</v>
      </c>
      <c r="M9" s="5">
        <v>11543</v>
      </c>
      <c r="N9" s="5">
        <v>25756</v>
      </c>
    </row>
    <row r="10" spans="1:14" x14ac:dyDescent="0.2">
      <c r="A10" t="s">
        <v>59</v>
      </c>
      <c r="B10" s="11">
        <v>2008</v>
      </c>
      <c r="C10" s="4">
        <v>7</v>
      </c>
      <c r="D10" s="4">
        <v>696</v>
      </c>
      <c r="E10" s="4">
        <v>636</v>
      </c>
      <c r="F10" s="4">
        <v>14</v>
      </c>
      <c r="G10" s="4">
        <v>446</v>
      </c>
      <c r="H10" s="4">
        <v>121</v>
      </c>
      <c r="I10" s="4">
        <v>118</v>
      </c>
      <c r="J10" s="4">
        <v>207</v>
      </c>
      <c r="K10" s="5">
        <v>874662</v>
      </c>
      <c r="L10" s="5">
        <v>38242</v>
      </c>
      <c r="M10" s="5">
        <v>8401</v>
      </c>
      <c r="N10" s="5">
        <v>144220</v>
      </c>
    </row>
    <row r="11" spans="1:14" x14ac:dyDescent="0.2">
      <c r="A11" t="s">
        <v>59</v>
      </c>
      <c r="B11" s="11">
        <v>2009</v>
      </c>
      <c r="C11" s="4">
        <v>6</v>
      </c>
      <c r="D11" s="4">
        <v>652</v>
      </c>
      <c r="E11" s="4">
        <v>446</v>
      </c>
      <c r="F11" s="4">
        <v>41</v>
      </c>
      <c r="G11" s="4">
        <v>310</v>
      </c>
      <c r="H11" s="4">
        <v>116</v>
      </c>
      <c r="I11" s="4">
        <v>50</v>
      </c>
      <c r="J11" s="4">
        <v>144</v>
      </c>
      <c r="K11" s="5">
        <v>626519</v>
      </c>
      <c r="L11" s="5">
        <v>35374</v>
      </c>
      <c r="M11" s="5">
        <v>4596</v>
      </c>
      <c r="N11" s="5">
        <v>24614</v>
      </c>
    </row>
    <row r="12" spans="1:14" x14ac:dyDescent="0.2">
      <c r="A12" t="s">
        <v>59</v>
      </c>
      <c r="B12" s="11">
        <v>2010</v>
      </c>
      <c r="C12" s="4">
        <v>5</v>
      </c>
      <c r="D12" s="4">
        <v>659</v>
      </c>
      <c r="E12" s="4">
        <v>457</v>
      </c>
      <c r="F12" s="4">
        <v>42</v>
      </c>
      <c r="G12" s="4">
        <v>355</v>
      </c>
      <c r="H12" s="4">
        <v>122</v>
      </c>
      <c r="I12" s="4">
        <v>67</v>
      </c>
      <c r="J12" s="4">
        <v>166</v>
      </c>
      <c r="K12" s="5">
        <v>554758</v>
      </c>
      <c r="L12" s="5">
        <v>22655</v>
      </c>
      <c r="M12" s="5">
        <v>12228</v>
      </c>
      <c r="N12" s="5">
        <v>37911</v>
      </c>
    </row>
    <row r="13" spans="1:14" x14ac:dyDescent="0.2">
      <c r="A13" t="s">
        <v>59</v>
      </c>
      <c r="B13" s="11">
        <v>2011</v>
      </c>
      <c r="C13" s="4">
        <v>5</v>
      </c>
      <c r="D13" s="4">
        <v>692</v>
      </c>
      <c r="E13" s="4">
        <v>502</v>
      </c>
      <c r="F13" s="4">
        <v>48</v>
      </c>
      <c r="G13" s="4">
        <v>284</v>
      </c>
      <c r="H13" s="4">
        <v>87</v>
      </c>
      <c r="I13" s="4">
        <v>42</v>
      </c>
      <c r="J13" s="4">
        <v>155</v>
      </c>
      <c r="K13" s="5">
        <v>548917</v>
      </c>
      <c r="L13" s="5">
        <v>20394</v>
      </c>
      <c r="M13" s="5">
        <v>9994</v>
      </c>
      <c r="N13" s="5">
        <v>26342</v>
      </c>
    </row>
    <row r="14" spans="1:14" x14ac:dyDescent="0.2">
      <c r="A14" t="s">
        <v>59</v>
      </c>
      <c r="B14" s="11">
        <v>2012</v>
      </c>
      <c r="C14" s="4">
        <v>5</v>
      </c>
      <c r="D14" s="4">
        <v>687</v>
      </c>
      <c r="E14" s="4">
        <v>496</v>
      </c>
      <c r="F14" s="4">
        <v>31</v>
      </c>
      <c r="G14" s="4">
        <v>416</v>
      </c>
      <c r="H14" s="4">
        <v>91</v>
      </c>
      <c r="I14" s="4">
        <v>85</v>
      </c>
      <c r="J14" s="4">
        <v>240</v>
      </c>
      <c r="K14" s="5">
        <v>523743</v>
      </c>
      <c r="L14" s="5">
        <v>23508</v>
      </c>
      <c r="M14" s="5">
        <v>11392</v>
      </c>
      <c r="N14" s="5">
        <v>34467</v>
      </c>
    </row>
    <row r="15" spans="1:14" x14ac:dyDescent="0.2">
      <c r="A15" t="s">
        <v>59</v>
      </c>
      <c r="B15" s="11">
        <v>2013</v>
      </c>
      <c r="C15" s="4">
        <v>5</v>
      </c>
      <c r="D15" s="4">
        <v>703</v>
      </c>
      <c r="E15" s="4">
        <v>474</v>
      </c>
      <c r="F15" s="4">
        <v>17</v>
      </c>
      <c r="G15" s="4">
        <v>381</v>
      </c>
      <c r="H15" s="4">
        <v>76</v>
      </c>
      <c r="I15" s="4">
        <v>100</v>
      </c>
      <c r="J15" s="4">
        <v>205</v>
      </c>
      <c r="K15" s="5">
        <v>518199</v>
      </c>
      <c r="L15" s="5">
        <v>11937</v>
      </c>
      <c r="M15" s="5">
        <v>5264</v>
      </c>
      <c r="N15" s="5">
        <v>24050</v>
      </c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">
      <c r="B17" s="6" t="s">
        <v>7</v>
      </c>
      <c r="F17" s="7">
        <f>SUM(F5:F15)</f>
        <v>436</v>
      </c>
      <c r="K17" s="8">
        <f>SUM(K5:K15)</f>
        <v>6719935</v>
      </c>
      <c r="L17" s="8">
        <f>SUM(L5:L15)</f>
        <v>259186</v>
      </c>
      <c r="M17" s="8">
        <f>SUM(M5:M15)</f>
        <v>101925</v>
      </c>
      <c r="N17" s="8">
        <f>SUM(N5:N15)</f>
        <v>437797</v>
      </c>
    </row>
    <row r="19" spans="2:14" ht="63.75" x14ac:dyDescent="0.2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92</v>
      </c>
      <c r="H19" s="2" t="s">
        <v>93</v>
      </c>
      <c r="I19" s="2" t="s">
        <v>94</v>
      </c>
      <c r="J19" s="2" t="s">
        <v>95</v>
      </c>
      <c r="K19" s="2" t="s">
        <v>96</v>
      </c>
      <c r="L19" s="2" t="s">
        <v>11</v>
      </c>
      <c r="M19" s="2" t="s">
        <v>97</v>
      </c>
      <c r="N19" s="2" t="s">
        <v>28</v>
      </c>
    </row>
    <row r="20" spans="2:14" x14ac:dyDescent="0.2">
      <c r="B20" s="11">
        <f t="shared" ref="B20:C30" si="0">B5</f>
        <v>2003</v>
      </c>
      <c r="C20" s="4">
        <f t="shared" si="0"/>
        <v>6</v>
      </c>
      <c r="D20" s="4"/>
      <c r="E20" s="4"/>
      <c r="F20" s="9">
        <f t="shared" ref="F20:F30" si="1">IF(C5=0,"",IF(C5="","",(F5/C5)))</f>
        <v>8</v>
      </c>
      <c r="G20" s="28">
        <f t="shared" ref="G20:G30" si="2">IF(E5=0,"",IF(E5="","",(G5/E5)))</f>
        <v>0.86721311475409835</v>
      </c>
      <c r="H20" s="28">
        <f t="shared" ref="H20:H30" si="3">IF(G5=0,"",IF(G5="","",(H5/G5)))</f>
        <v>0.3780718336483932</v>
      </c>
      <c r="I20" s="28">
        <f t="shared" ref="I20:I30" si="4">IF(G5=0,"",IF(G5="","",(I5/G5)))</f>
        <v>0.23251417769376181</v>
      </c>
      <c r="J20" s="28">
        <f t="shared" ref="J20:J30" si="5">IF(G5=0,"",IF(G5="","",(J5/G5)))</f>
        <v>0.38941398865784499</v>
      </c>
      <c r="K20" s="5"/>
      <c r="L20" s="10">
        <f t="shared" ref="L20:L30" si="6">IF(K5=0,"",IF(K5="","",(L5/K5)))</f>
        <v>3.7612089006974429E-2</v>
      </c>
      <c r="M20" s="10">
        <f t="shared" ref="M20:M30" si="7">IF(K5=0,"",IF(K5="","",(M5/K5)))</f>
        <v>1.8185258702586641E-2</v>
      </c>
      <c r="N20" s="10">
        <f t="shared" ref="N20:N30" si="8">IF(K5=0,"",IF(K5="","",(N5/K5)))</f>
        <v>5.6596742177905821E-2</v>
      </c>
    </row>
    <row r="21" spans="2:14" x14ac:dyDescent="0.2">
      <c r="B21" s="11">
        <f t="shared" si="0"/>
        <v>2004</v>
      </c>
      <c r="C21" s="4">
        <f t="shared" si="0"/>
        <v>6</v>
      </c>
      <c r="D21" s="10">
        <f t="shared" ref="D21:E30" si="9">IF(D5=0,"",IF(D5="","",((D6-D5)/D5)))</f>
        <v>8.9403973509933773E-2</v>
      </c>
      <c r="E21" s="10">
        <f t="shared" si="9"/>
        <v>-0.21639344262295082</v>
      </c>
      <c r="F21" s="9">
        <f t="shared" si="1"/>
        <v>1.1666666666666667</v>
      </c>
      <c r="G21" s="28">
        <f t="shared" si="2"/>
        <v>0.7468619246861925</v>
      </c>
      <c r="H21" s="28">
        <f t="shared" si="3"/>
        <v>0.35854341736694678</v>
      </c>
      <c r="I21" s="28">
        <f t="shared" si="4"/>
        <v>0.24649859943977592</v>
      </c>
      <c r="J21" s="28">
        <f t="shared" si="5"/>
        <v>0.3949579831932773</v>
      </c>
      <c r="K21" s="28">
        <f t="shared" ref="K21:K30" si="10">IF(K5=0,"",IF(K5="","",(K6-K5)/K5))</f>
        <v>-7.4465332540375212E-2</v>
      </c>
      <c r="L21" s="10">
        <f t="shared" si="6"/>
        <v>5.1265628683550057E-2</v>
      </c>
      <c r="M21" s="10">
        <f t="shared" si="7"/>
        <v>1.6735965217899263E-2</v>
      </c>
      <c r="N21" s="10">
        <f t="shared" si="8"/>
        <v>6.4918103924878012E-2</v>
      </c>
    </row>
    <row r="22" spans="2:14" x14ac:dyDescent="0.2">
      <c r="B22" s="11">
        <f t="shared" si="0"/>
        <v>2005</v>
      </c>
      <c r="C22" s="4">
        <f t="shared" si="0"/>
        <v>6</v>
      </c>
      <c r="D22" s="10">
        <f t="shared" si="9"/>
        <v>0</v>
      </c>
      <c r="E22" s="10">
        <f t="shared" si="9"/>
        <v>0.23640167364016737</v>
      </c>
      <c r="F22" s="9">
        <f t="shared" si="1"/>
        <v>8</v>
      </c>
      <c r="G22" s="28">
        <f t="shared" si="2"/>
        <v>0.68697123519458547</v>
      </c>
      <c r="H22" s="28">
        <f t="shared" si="3"/>
        <v>0.29556650246305421</v>
      </c>
      <c r="I22" s="28">
        <f t="shared" si="4"/>
        <v>0.18226600985221675</v>
      </c>
      <c r="J22" s="28">
        <f t="shared" si="5"/>
        <v>0.52216748768472909</v>
      </c>
      <c r="K22" s="28">
        <f t="shared" si="10"/>
        <v>0.21488461947689155</v>
      </c>
      <c r="L22" s="10">
        <f t="shared" si="6"/>
        <v>3.9446908695629772E-2</v>
      </c>
      <c r="M22" s="10">
        <f t="shared" si="7"/>
        <v>1.4426602235513723E-2</v>
      </c>
      <c r="N22" s="10">
        <f t="shared" si="8"/>
        <v>4.4979882437187355E-2</v>
      </c>
    </row>
    <row r="23" spans="2:14" x14ac:dyDescent="0.2">
      <c r="B23" s="11">
        <f t="shared" si="0"/>
        <v>2006</v>
      </c>
      <c r="C23" s="4">
        <f t="shared" si="0"/>
        <v>7</v>
      </c>
      <c r="D23" s="10">
        <f t="shared" si="9"/>
        <v>-1.9756838905775075E-2</v>
      </c>
      <c r="E23" s="10">
        <f t="shared" si="9"/>
        <v>-0.52453468697123518</v>
      </c>
      <c r="F23" s="9">
        <f t="shared" si="1"/>
        <v>8</v>
      </c>
      <c r="G23" s="28">
        <f t="shared" si="2"/>
        <v>1.1387900355871887</v>
      </c>
      <c r="H23" s="28">
        <f t="shared" si="3"/>
        <v>0.33437499999999998</v>
      </c>
      <c r="I23" s="28">
        <f t="shared" si="4"/>
        <v>0.23749999999999999</v>
      </c>
      <c r="J23" s="28">
        <f t="shared" si="5"/>
        <v>0.42812499999999998</v>
      </c>
      <c r="K23" s="28">
        <f t="shared" si="10"/>
        <v>0.14528435054531216</v>
      </c>
      <c r="L23" s="10">
        <f t="shared" si="6"/>
        <v>2.9820221012699984E-2</v>
      </c>
      <c r="M23" s="10">
        <f t="shared" si="7"/>
        <v>1.8991498358148531E-2</v>
      </c>
      <c r="N23" s="10">
        <f t="shared" si="8"/>
        <v>5.0703971931087222E-2</v>
      </c>
    </row>
    <row r="24" spans="2:14" x14ac:dyDescent="0.2">
      <c r="B24" s="11">
        <f t="shared" si="0"/>
        <v>2007</v>
      </c>
      <c r="C24" s="4">
        <f t="shared" si="0"/>
        <v>6</v>
      </c>
      <c r="D24" s="10">
        <f t="shared" si="9"/>
        <v>2.7906976744186046E-2</v>
      </c>
      <c r="E24" s="10">
        <f t="shared" si="9"/>
        <v>0.74733096085409256</v>
      </c>
      <c r="F24" s="9">
        <f t="shared" si="1"/>
        <v>14</v>
      </c>
      <c r="G24" s="28">
        <f t="shared" si="2"/>
        <v>0.83299389002036661</v>
      </c>
      <c r="H24" s="28">
        <f t="shared" si="3"/>
        <v>0.25183374083129584</v>
      </c>
      <c r="I24" s="28">
        <f t="shared" si="4"/>
        <v>0.22738386308068459</v>
      </c>
      <c r="J24" s="28">
        <f t="shared" si="5"/>
        <v>0.52078239608801957</v>
      </c>
      <c r="K24" s="28">
        <f t="shared" si="10"/>
        <v>0.23950189675078343</v>
      </c>
      <c r="L24" s="10">
        <f t="shared" si="6"/>
        <v>2.4393312373512239E-2</v>
      </c>
      <c r="M24" s="10">
        <f t="shared" si="7"/>
        <v>1.3963402168482606E-2</v>
      </c>
      <c r="N24" s="10">
        <f t="shared" si="8"/>
        <v>3.1156665186817811E-2</v>
      </c>
    </row>
    <row r="25" spans="2:14" x14ac:dyDescent="0.2">
      <c r="B25" s="11">
        <f t="shared" si="0"/>
        <v>2008</v>
      </c>
      <c r="C25" s="4">
        <f t="shared" si="0"/>
        <v>7</v>
      </c>
      <c r="D25" s="10">
        <f t="shared" si="9"/>
        <v>4.9773755656108594E-2</v>
      </c>
      <c r="E25" s="10">
        <f t="shared" si="9"/>
        <v>0.29531568228105909</v>
      </c>
      <c r="F25" s="9">
        <f t="shared" si="1"/>
        <v>2</v>
      </c>
      <c r="G25" s="28">
        <f t="shared" si="2"/>
        <v>0.70125786163522008</v>
      </c>
      <c r="H25" s="28">
        <f t="shared" si="3"/>
        <v>0.27130044843049328</v>
      </c>
      <c r="I25" s="28">
        <f t="shared" si="4"/>
        <v>0.26457399103139012</v>
      </c>
      <c r="J25" s="28">
        <f t="shared" si="5"/>
        <v>0.4641255605381166</v>
      </c>
      <c r="K25" s="28">
        <f t="shared" si="10"/>
        <v>5.8066123840365032E-2</v>
      </c>
      <c r="L25" s="10">
        <f t="shared" si="6"/>
        <v>4.3722032053524679E-2</v>
      </c>
      <c r="M25" s="10">
        <f t="shared" si="7"/>
        <v>9.6048530746734168E-3</v>
      </c>
      <c r="N25" s="10">
        <f t="shared" si="8"/>
        <v>0.16488655046177839</v>
      </c>
    </row>
    <row r="26" spans="2:14" x14ac:dyDescent="0.2">
      <c r="B26" s="11">
        <f t="shared" si="0"/>
        <v>2009</v>
      </c>
      <c r="C26" s="4">
        <f t="shared" si="0"/>
        <v>6</v>
      </c>
      <c r="D26" s="10">
        <f t="shared" si="9"/>
        <v>-6.3218390804597707E-2</v>
      </c>
      <c r="E26" s="10">
        <f t="shared" si="9"/>
        <v>-0.29874213836477986</v>
      </c>
      <c r="F26" s="9">
        <f t="shared" si="1"/>
        <v>6.833333333333333</v>
      </c>
      <c r="G26" s="28">
        <f t="shared" si="2"/>
        <v>0.69506726457399104</v>
      </c>
      <c r="H26" s="28">
        <f t="shared" si="3"/>
        <v>0.37419354838709679</v>
      </c>
      <c r="I26" s="28">
        <f t="shared" si="4"/>
        <v>0.16129032258064516</v>
      </c>
      <c r="J26" s="28">
        <f t="shared" si="5"/>
        <v>0.46451612903225808</v>
      </c>
      <c r="K26" s="28">
        <f t="shared" si="10"/>
        <v>-0.28370158987128741</v>
      </c>
      <c r="L26" s="10">
        <f t="shared" si="6"/>
        <v>5.6461176756012185E-2</v>
      </c>
      <c r="M26" s="10">
        <f t="shared" si="7"/>
        <v>7.3357711418169285E-3</v>
      </c>
      <c r="N26" s="10">
        <f t="shared" si="8"/>
        <v>3.9286917076736698E-2</v>
      </c>
    </row>
    <row r="27" spans="2:14" x14ac:dyDescent="0.2">
      <c r="B27" s="11">
        <f t="shared" si="0"/>
        <v>2010</v>
      </c>
      <c r="C27" s="4">
        <f t="shared" si="0"/>
        <v>5</v>
      </c>
      <c r="D27" s="10">
        <f t="shared" si="9"/>
        <v>1.0736196319018405E-2</v>
      </c>
      <c r="E27" s="10">
        <f t="shared" si="9"/>
        <v>2.4663677130044841E-2</v>
      </c>
      <c r="F27" s="9">
        <f t="shared" si="1"/>
        <v>8.4</v>
      </c>
      <c r="G27" s="28">
        <f t="shared" si="2"/>
        <v>0.77680525164113789</v>
      </c>
      <c r="H27" s="28">
        <f t="shared" si="3"/>
        <v>0.3436619718309859</v>
      </c>
      <c r="I27" s="28">
        <f t="shared" si="4"/>
        <v>0.18873239436619718</v>
      </c>
      <c r="J27" s="28">
        <f t="shared" si="5"/>
        <v>0.46760563380281689</v>
      </c>
      <c r="K27" s="28">
        <f t="shared" si="10"/>
        <v>-0.11453922387030561</v>
      </c>
      <c r="L27" s="10">
        <f t="shared" si="6"/>
        <v>4.0837626496598514E-2</v>
      </c>
      <c r="M27" s="10">
        <f t="shared" si="7"/>
        <v>2.204204355773148E-2</v>
      </c>
      <c r="N27" s="10">
        <f t="shared" si="8"/>
        <v>6.8337905897706747E-2</v>
      </c>
    </row>
    <row r="28" spans="2:14" x14ac:dyDescent="0.2">
      <c r="B28" s="11">
        <f t="shared" si="0"/>
        <v>2011</v>
      </c>
      <c r="C28" s="4">
        <f t="shared" si="0"/>
        <v>5</v>
      </c>
      <c r="D28" s="10">
        <f t="shared" si="9"/>
        <v>5.007587253414264E-2</v>
      </c>
      <c r="E28" s="10">
        <f t="shared" si="9"/>
        <v>9.8468271334792121E-2</v>
      </c>
      <c r="F28" s="9">
        <f t="shared" si="1"/>
        <v>9.6</v>
      </c>
      <c r="G28" s="28">
        <f t="shared" si="2"/>
        <v>0.56573705179282874</v>
      </c>
      <c r="H28" s="28">
        <f t="shared" si="3"/>
        <v>0.30633802816901406</v>
      </c>
      <c r="I28" s="28">
        <f t="shared" si="4"/>
        <v>0.14788732394366197</v>
      </c>
      <c r="J28" s="28">
        <f t="shared" si="5"/>
        <v>0.54577464788732399</v>
      </c>
      <c r="K28" s="28">
        <f t="shared" si="10"/>
        <v>-1.0528915310820213E-2</v>
      </c>
      <c r="L28" s="10">
        <f t="shared" si="6"/>
        <v>3.7153157945554613E-2</v>
      </c>
      <c r="M28" s="10">
        <f t="shared" si="7"/>
        <v>1.8206759856225985E-2</v>
      </c>
      <c r="N28" s="10">
        <f t="shared" si="8"/>
        <v>4.798904023741294E-2</v>
      </c>
    </row>
    <row r="29" spans="2:14" x14ac:dyDescent="0.2">
      <c r="B29" s="11">
        <f t="shared" si="0"/>
        <v>2012</v>
      </c>
      <c r="C29" s="4">
        <f t="shared" si="0"/>
        <v>5</v>
      </c>
      <c r="D29" s="10">
        <f t="shared" si="9"/>
        <v>-7.2254335260115606E-3</v>
      </c>
      <c r="E29" s="10">
        <f t="shared" si="9"/>
        <v>-1.1952191235059761E-2</v>
      </c>
      <c r="F29" s="9">
        <f t="shared" si="1"/>
        <v>6.2</v>
      </c>
      <c r="G29" s="28">
        <f t="shared" si="2"/>
        <v>0.83870967741935487</v>
      </c>
      <c r="H29" s="28">
        <f t="shared" si="3"/>
        <v>0.21875</v>
      </c>
      <c r="I29" s="28">
        <f t="shared" si="4"/>
        <v>0.20432692307692307</v>
      </c>
      <c r="J29" s="28">
        <f t="shared" si="5"/>
        <v>0.57692307692307687</v>
      </c>
      <c r="K29" s="28">
        <f t="shared" si="10"/>
        <v>-4.5861213990457575E-2</v>
      </c>
      <c r="L29" s="10">
        <f t="shared" si="6"/>
        <v>4.4884609436307503E-2</v>
      </c>
      <c r="M29" s="10">
        <f t="shared" si="7"/>
        <v>2.1751126029369367E-2</v>
      </c>
      <c r="N29" s="10">
        <f t="shared" si="8"/>
        <v>6.5808994105887808E-2</v>
      </c>
    </row>
    <row r="30" spans="2:14" x14ac:dyDescent="0.2">
      <c r="B30" s="11">
        <f t="shared" si="0"/>
        <v>2013</v>
      </c>
      <c r="C30" s="4">
        <f t="shared" si="0"/>
        <v>5</v>
      </c>
      <c r="D30" s="10">
        <f t="shared" si="9"/>
        <v>2.3289665211062592E-2</v>
      </c>
      <c r="E30" s="10">
        <f t="shared" si="9"/>
        <v>-4.4354838709677422E-2</v>
      </c>
      <c r="F30" s="9">
        <f t="shared" si="1"/>
        <v>3.4</v>
      </c>
      <c r="G30" s="28">
        <f t="shared" si="2"/>
        <v>0.80379746835443033</v>
      </c>
      <c r="H30" s="28">
        <f t="shared" si="3"/>
        <v>0.1994750656167979</v>
      </c>
      <c r="I30" s="28">
        <f t="shared" si="4"/>
        <v>0.26246719160104987</v>
      </c>
      <c r="J30" s="28">
        <f t="shared" si="5"/>
        <v>0.53805774278215224</v>
      </c>
      <c r="K30" s="28">
        <f t="shared" si="10"/>
        <v>-1.0585344338731019E-2</v>
      </c>
      <c r="L30" s="10">
        <f t="shared" si="6"/>
        <v>2.3035551979065958E-2</v>
      </c>
      <c r="M30" s="10">
        <f t="shared" si="7"/>
        <v>1.0158259664723397E-2</v>
      </c>
      <c r="N30" s="10">
        <f t="shared" si="8"/>
        <v>4.6410741819262483E-2</v>
      </c>
    </row>
    <row r="32" spans="2:14" x14ac:dyDescent="0.2">
      <c r="B32" s="37" t="s">
        <v>34</v>
      </c>
      <c r="C32" s="37"/>
      <c r="D32" s="37"/>
      <c r="E32" s="37"/>
      <c r="F32" s="37"/>
      <c r="G32" s="37"/>
      <c r="H32" s="37"/>
    </row>
    <row r="33" spans="2:6" x14ac:dyDescent="0.2">
      <c r="B33" s="37" t="s">
        <v>26</v>
      </c>
      <c r="C33" s="37"/>
      <c r="D33" s="37"/>
      <c r="E33" s="37"/>
      <c r="F33" s="37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7.710937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1" width="10" bestFit="1" customWidth="1"/>
    <col min="12" max="12" width="7.42578125" bestFit="1" customWidth="1"/>
    <col min="13" max="13" width="10" bestFit="1" customWidth="1"/>
    <col min="14" max="14" width="7.42578125" bestFit="1" customWidth="1"/>
  </cols>
  <sheetData>
    <row r="1" spans="1:14" ht="23.25" x14ac:dyDescent="0.35">
      <c r="B1" s="35" t="s">
        <v>21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ht="18" x14ac:dyDescent="0.25">
      <c r="B2" s="36" t="str">
        <f>"Canada and USA: "&amp; B5 &amp; "-" &amp; B15</f>
        <v>Canada and USA: 2003-2013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4" spans="1:14" s="1" customFormat="1" ht="38.25" x14ac:dyDescent="0.2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91</v>
      </c>
      <c r="H4" s="2" t="s">
        <v>87</v>
      </c>
      <c r="I4" s="2" t="s">
        <v>88</v>
      </c>
      <c r="J4" s="2" t="s">
        <v>98</v>
      </c>
      <c r="K4" s="2" t="s">
        <v>89</v>
      </c>
      <c r="L4" s="2" t="s">
        <v>4</v>
      </c>
      <c r="M4" s="2" t="s">
        <v>90</v>
      </c>
      <c r="N4" s="2" t="s">
        <v>27</v>
      </c>
    </row>
    <row r="5" spans="1:14" x14ac:dyDescent="0.2">
      <c r="A5" t="s">
        <v>60</v>
      </c>
      <c r="B5" s="11">
        <v>2003</v>
      </c>
      <c r="C5" s="4">
        <v>2</v>
      </c>
      <c r="D5" s="4">
        <v>24</v>
      </c>
      <c r="E5" s="4">
        <v>32</v>
      </c>
      <c r="F5" s="4">
        <v>4</v>
      </c>
      <c r="G5" s="4">
        <v>25</v>
      </c>
      <c r="H5" s="4">
        <v>7</v>
      </c>
      <c r="I5" s="4">
        <v>0</v>
      </c>
      <c r="J5" s="4">
        <v>18</v>
      </c>
      <c r="K5" s="5">
        <v>21250</v>
      </c>
      <c r="L5" s="5">
        <v>500</v>
      </c>
      <c r="M5" s="5">
        <v>0</v>
      </c>
      <c r="N5" s="5">
        <v>0</v>
      </c>
    </row>
    <row r="6" spans="1:14" x14ac:dyDescent="0.2">
      <c r="A6" t="s">
        <v>60</v>
      </c>
      <c r="B6" s="11">
        <v>2004</v>
      </c>
      <c r="C6" s="4">
        <v>2</v>
      </c>
      <c r="D6" s="4">
        <v>24</v>
      </c>
      <c r="E6" s="4">
        <v>32</v>
      </c>
      <c r="F6" s="4">
        <v>0</v>
      </c>
      <c r="G6" s="4">
        <v>25</v>
      </c>
      <c r="H6" s="4">
        <v>7</v>
      </c>
      <c r="I6" s="4">
        <v>0</v>
      </c>
      <c r="J6" s="4">
        <v>18</v>
      </c>
      <c r="K6" s="5">
        <v>21250</v>
      </c>
      <c r="L6" s="5">
        <v>500</v>
      </c>
      <c r="M6" s="5">
        <v>0</v>
      </c>
      <c r="N6" s="5">
        <v>0</v>
      </c>
    </row>
    <row r="7" spans="1:14" x14ac:dyDescent="0.2">
      <c r="A7" t="s">
        <v>60</v>
      </c>
      <c r="B7" s="11">
        <v>2005</v>
      </c>
      <c r="C7" s="4">
        <v>2</v>
      </c>
      <c r="D7" s="4">
        <v>24</v>
      </c>
      <c r="E7" s="4">
        <v>32</v>
      </c>
      <c r="F7" s="4">
        <v>0</v>
      </c>
      <c r="G7" s="4">
        <v>25</v>
      </c>
      <c r="H7" s="4">
        <v>7</v>
      </c>
      <c r="I7" s="4">
        <v>0</v>
      </c>
      <c r="J7" s="4">
        <v>18</v>
      </c>
      <c r="K7" s="5">
        <v>21250</v>
      </c>
      <c r="L7" s="5">
        <v>500</v>
      </c>
      <c r="M7" s="5">
        <v>0</v>
      </c>
      <c r="N7" s="5">
        <v>0</v>
      </c>
    </row>
    <row r="8" spans="1:14" x14ac:dyDescent="0.2">
      <c r="A8" t="s">
        <v>60</v>
      </c>
      <c r="B8" s="11">
        <v>2006</v>
      </c>
      <c r="C8" s="4">
        <v>2</v>
      </c>
      <c r="D8" s="4">
        <v>24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5">
        <v>0</v>
      </c>
      <c r="L8" s="5">
        <v>0</v>
      </c>
      <c r="M8" s="5">
        <v>0</v>
      </c>
      <c r="N8" s="5">
        <v>0</v>
      </c>
    </row>
    <row r="9" spans="1:14" x14ac:dyDescent="0.2">
      <c r="A9" t="s">
        <v>60</v>
      </c>
      <c r="B9" s="11">
        <v>2007</v>
      </c>
      <c r="C9" s="4">
        <v>1</v>
      </c>
      <c r="D9" s="4">
        <v>24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5">
        <v>0</v>
      </c>
      <c r="L9" s="5">
        <v>0</v>
      </c>
      <c r="M9" s="5">
        <v>0</v>
      </c>
      <c r="N9" s="5">
        <v>0</v>
      </c>
    </row>
    <row r="10" spans="1:14" x14ac:dyDescent="0.2">
      <c r="A10" t="s">
        <v>60</v>
      </c>
      <c r="B10" s="11">
        <v>2008</v>
      </c>
      <c r="C10" s="4">
        <v>1</v>
      </c>
      <c r="D10" s="4">
        <v>24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5">
        <v>0</v>
      </c>
      <c r="L10" s="5">
        <v>0</v>
      </c>
      <c r="M10" s="5">
        <v>0</v>
      </c>
      <c r="N10" s="5">
        <v>0</v>
      </c>
    </row>
    <row r="11" spans="1:14" x14ac:dyDescent="0.2">
      <c r="A11" t="s">
        <v>60</v>
      </c>
      <c r="B11" s="11">
        <v>2009</v>
      </c>
      <c r="C11" s="4">
        <v>1</v>
      </c>
      <c r="D11" s="4">
        <v>24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5">
        <v>0</v>
      </c>
      <c r="L11" s="5">
        <v>0</v>
      </c>
      <c r="M11" s="5">
        <v>0</v>
      </c>
      <c r="N11" s="5">
        <v>0</v>
      </c>
    </row>
    <row r="12" spans="1:14" x14ac:dyDescent="0.2">
      <c r="A12" t="s">
        <v>60</v>
      </c>
      <c r="B12" s="11">
        <v>2010</v>
      </c>
      <c r="C12" s="4">
        <v>1</v>
      </c>
      <c r="D12" s="4">
        <v>24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5">
        <v>0</v>
      </c>
      <c r="L12" s="5">
        <v>0</v>
      </c>
      <c r="M12" s="5">
        <v>0</v>
      </c>
      <c r="N12" s="5">
        <v>0</v>
      </c>
    </row>
    <row r="13" spans="1:14" x14ac:dyDescent="0.2">
      <c r="A13" t="s">
        <v>60</v>
      </c>
      <c r="B13" s="11">
        <v>2011</v>
      </c>
      <c r="C13" s="4">
        <v>1</v>
      </c>
      <c r="D13" s="4">
        <v>24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5">
        <v>0</v>
      </c>
      <c r="L13" s="5">
        <v>0</v>
      </c>
      <c r="M13" s="5">
        <v>0</v>
      </c>
      <c r="N13" s="5">
        <v>0</v>
      </c>
    </row>
    <row r="14" spans="1:14" x14ac:dyDescent="0.2">
      <c r="A14" t="s">
        <v>60</v>
      </c>
      <c r="B14" s="11">
        <v>2012</v>
      </c>
      <c r="C14" s="4">
        <v>1</v>
      </c>
      <c r="D14" s="4">
        <v>18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5">
        <v>0</v>
      </c>
      <c r="L14" s="5">
        <v>0</v>
      </c>
      <c r="M14" s="5">
        <v>0</v>
      </c>
      <c r="N14" s="5">
        <v>0</v>
      </c>
    </row>
    <row r="15" spans="1:14" x14ac:dyDescent="0.2">
      <c r="A15" t="s">
        <v>60</v>
      </c>
      <c r="B15" s="11">
        <v>2013</v>
      </c>
      <c r="C15" s="4">
        <v>1</v>
      </c>
      <c r="D15" s="4">
        <v>18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5">
        <v>0</v>
      </c>
      <c r="L15" s="5">
        <v>0</v>
      </c>
      <c r="M15" s="5">
        <v>0</v>
      </c>
      <c r="N15" s="5">
        <v>0</v>
      </c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">
      <c r="B17" s="6" t="s">
        <v>7</v>
      </c>
      <c r="F17" s="7">
        <f>SUM(F5:F15)</f>
        <v>4</v>
      </c>
      <c r="K17" s="8">
        <f>SUM(K5:K15)</f>
        <v>63750</v>
      </c>
      <c r="L17" s="8">
        <f>SUM(L5:L15)</f>
        <v>1500</v>
      </c>
      <c r="M17" s="8">
        <f>SUM(M5:M15)</f>
        <v>0</v>
      </c>
      <c r="N17" s="8">
        <f>SUM(N5:N15)</f>
        <v>0</v>
      </c>
    </row>
    <row r="19" spans="2:14" ht="63.75" x14ac:dyDescent="0.2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92</v>
      </c>
      <c r="H19" s="2" t="s">
        <v>93</v>
      </c>
      <c r="I19" s="2" t="s">
        <v>94</v>
      </c>
      <c r="J19" s="2" t="s">
        <v>95</v>
      </c>
      <c r="K19" s="2" t="s">
        <v>96</v>
      </c>
      <c r="L19" s="2" t="s">
        <v>11</v>
      </c>
      <c r="M19" s="2" t="s">
        <v>97</v>
      </c>
      <c r="N19" s="2" t="s">
        <v>28</v>
      </c>
    </row>
    <row r="20" spans="2:14" x14ac:dyDescent="0.2">
      <c r="B20" s="11">
        <f t="shared" ref="B20:C30" si="0">B5</f>
        <v>2003</v>
      </c>
      <c r="C20" s="4">
        <f t="shared" si="0"/>
        <v>2</v>
      </c>
      <c r="D20" s="4"/>
      <c r="E20" s="4"/>
      <c r="F20" s="9">
        <f t="shared" ref="F20:F30" si="1">IF(C5=0,"",IF(C5="","",(F5/C5)))</f>
        <v>2</v>
      </c>
      <c r="G20" s="28">
        <f t="shared" ref="G20:G30" si="2">IF(E5=0,"",IF(E5="","",(G5/E5)))</f>
        <v>0.78125</v>
      </c>
      <c r="H20" s="28">
        <f t="shared" ref="H20:H30" si="3">IF(G5=0,"",IF(G5="","",(H5/G5)))</f>
        <v>0.28000000000000003</v>
      </c>
      <c r="I20" s="28">
        <f t="shared" ref="I20:I30" si="4">IF(G5=0,"",IF(G5="","",(I5/G5)))</f>
        <v>0</v>
      </c>
      <c r="J20" s="28">
        <f t="shared" ref="J20:J30" si="5">IF(G5=0,"",IF(G5="","",(J5/G5)))</f>
        <v>0.72</v>
      </c>
      <c r="K20" s="5"/>
      <c r="L20" s="10">
        <f t="shared" ref="L20:L30" si="6">IF(K5=0,"",IF(K5="","",(L5/K5)))</f>
        <v>2.3529411764705882E-2</v>
      </c>
      <c r="M20" s="10">
        <f t="shared" ref="M20:M30" si="7">IF(K5=0,"",IF(K5="","",(M5/K5)))</f>
        <v>0</v>
      </c>
      <c r="N20" s="10">
        <f t="shared" ref="N20:N30" si="8">IF(K5=0,"",IF(K5="","",(N5/K5)))</f>
        <v>0</v>
      </c>
    </row>
    <row r="21" spans="2:14" x14ac:dyDescent="0.2">
      <c r="B21" s="11">
        <f t="shared" si="0"/>
        <v>2004</v>
      </c>
      <c r="C21" s="4">
        <f t="shared" si="0"/>
        <v>2</v>
      </c>
      <c r="D21" s="10">
        <f t="shared" ref="D21:E30" si="9">IF(D5=0,"",IF(D5="","",((D6-D5)/D5)))</f>
        <v>0</v>
      </c>
      <c r="E21" s="10">
        <f t="shared" si="9"/>
        <v>0</v>
      </c>
      <c r="F21" s="9">
        <f t="shared" si="1"/>
        <v>0</v>
      </c>
      <c r="G21" s="28">
        <f t="shared" si="2"/>
        <v>0.78125</v>
      </c>
      <c r="H21" s="28">
        <f t="shared" si="3"/>
        <v>0.28000000000000003</v>
      </c>
      <c r="I21" s="28">
        <f t="shared" si="4"/>
        <v>0</v>
      </c>
      <c r="J21" s="28">
        <f t="shared" si="5"/>
        <v>0.72</v>
      </c>
      <c r="K21" s="28">
        <f t="shared" ref="K21:K30" si="10">IF(K5=0,"",IF(K5="","",(K6-K5)/K5))</f>
        <v>0</v>
      </c>
      <c r="L21" s="10">
        <f t="shared" si="6"/>
        <v>2.3529411764705882E-2</v>
      </c>
      <c r="M21" s="10">
        <f t="shared" si="7"/>
        <v>0</v>
      </c>
      <c r="N21" s="10">
        <f t="shared" si="8"/>
        <v>0</v>
      </c>
    </row>
    <row r="22" spans="2:14" x14ac:dyDescent="0.2">
      <c r="B22" s="11">
        <f t="shared" si="0"/>
        <v>2005</v>
      </c>
      <c r="C22" s="4">
        <f t="shared" si="0"/>
        <v>2</v>
      </c>
      <c r="D22" s="10">
        <f t="shared" si="9"/>
        <v>0</v>
      </c>
      <c r="E22" s="10">
        <f t="shared" si="9"/>
        <v>0</v>
      </c>
      <c r="F22" s="9">
        <f t="shared" si="1"/>
        <v>0</v>
      </c>
      <c r="G22" s="28">
        <f t="shared" si="2"/>
        <v>0.78125</v>
      </c>
      <c r="H22" s="28">
        <f t="shared" si="3"/>
        <v>0.28000000000000003</v>
      </c>
      <c r="I22" s="28">
        <f t="shared" si="4"/>
        <v>0</v>
      </c>
      <c r="J22" s="28">
        <f t="shared" si="5"/>
        <v>0.72</v>
      </c>
      <c r="K22" s="28">
        <f t="shared" si="10"/>
        <v>0</v>
      </c>
      <c r="L22" s="10">
        <f t="shared" si="6"/>
        <v>2.3529411764705882E-2</v>
      </c>
      <c r="M22" s="10">
        <f t="shared" si="7"/>
        <v>0</v>
      </c>
      <c r="N22" s="10">
        <f t="shared" si="8"/>
        <v>0</v>
      </c>
    </row>
    <row r="23" spans="2:14" x14ac:dyDescent="0.2">
      <c r="B23" s="11">
        <f t="shared" si="0"/>
        <v>2006</v>
      </c>
      <c r="C23" s="4">
        <f t="shared" si="0"/>
        <v>2</v>
      </c>
      <c r="D23" s="10">
        <f t="shared" si="9"/>
        <v>0</v>
      </c>
      <c r="E23" s="10">
        <f t="shared" si="9"/>
        <v>-1</v>
      </c>
      <c r="F23" s="9">
        <f t="shared" si="1"/>
        <v>0</v>
      </c>
      <c r="G23" s="28" t="str">
        <f t="shared" si="2"/>
        <v/>
      </c>
      <c r="H23" s="28" t="str">
        <f t="shared" si="3"/>
        <v/>
      </c>
      <c r="I23" s="28" t="str">
        <f t="shared" si="4"/>
        <v/>
      </c>
      <c r="J23" s="28" t="str">
        <f t="shared" si="5"/>
        <v/>
      </c>
      <c r="K23" s="28">
        <f t="shared" si="10"/>
        <v>-1</v>
      </c>
      <c r="L23" s="10" t="str">
        <f t="shared" si="6"/>
        <v/>
      </c>
      <c r="M23" s="10" t="str">
        <f t="shared" si="7"/>
        <v/>
      </c>
      <c r="N23" s="10" t="str">
        <f t="shared" si="8"/>
        <v/>
      </c>
    </row>
    <row r="24" spans="2:14" x14ac:dyDescent="0.2">
      <c r="B24" s="11">
        <f t="shared" si="0"/>
        <v>2007</v>
      </c>
      <c r="C24" s="4">
        <f t="shared" si="0"/>
        <v>1</v>
      </c>
      <c r="D24" s="10">
        <f t="shared" si="9"/>
        <v>0</v>
      </c>
      <c r="E24" s="10" t="str">
        <f t="shared" si="9"/>
        <v/>
      </c>
      <c r="F24" s="9">
        <f t="shared" si="1"/>
        <v>0</v>
      </c>
      <c r="G24" s="28" t="str">
        <f t="shared" si="2"/>
        <v/>
      </c>
      <c r="H24" s="28" t="str">
        <f t="shared" si="3"/>
        <v/>
      </c>
      <c r="I24" s="28" t="str">
        <f t="shared" si="4"/>
        <v/>
      </c>
      <c r="J24" s="28" t="str">
        <f t="shared" si="5"/>
        <v/>
      </c>
      <c r="K24" s="28" t="str">
        <f t="shared" si="10"/>
        <v/>
      </c>
      <c r="L24" s="10" t="str">
        <f t="shared" si="6"/>
        <v/>
      </c>
      <c r="M24" s="10" t="str">
        <f t="shared" si="7"/>
        <v/>
      </c>
      <c r="N24" s="10" t="str">
        <f t="shared" si="8"/>
        <v/>
      </c>
    </row>
    <row r="25" spans="2:14" x14ac:dyDescent="0.2">
      <c r="B25" s="11">
        <f t="shared" si="0"/>
        <v>2008</v>
      </c>
      <c r="C25" s="4">
        <f t="shared" si="0"/>
        <v>1</v>
      </c>
      <c r="D25" s="10">
        <f t="shared" si="9"/>
        <v>0</v>
      </c>
      <c r="E25" s="10" t="str">
        <f t="shared" si="9"/>
        <v/>
      </c>
      <c r="F25" s="9">
        <f t="shared" si="1"/>
        <v>0</v>
      </c>
      <c r="G25" s="28" t="str">
        <f t="shared" si="2"/>
        <v/>
      </c>
      <c r="H25" s="28" t="str">
        <f t="shared" si="3"/>
        <v/>
      </c>
      <c r="I25" s="28" t="str">
        <f t="shared" si="4"/>
        <v/>
      </c>
      <c r="J25" s="28" t="str">
        <f t="shared" si="5"/>
        <v/>
      </c>
      <c r="K25" s="28" t="str">
        <f t="shared" si="10"/>
        <v/>
      </c>
      <c r="L25" s="10" t="str">
        <f t="shared" si="6"/>
        <v/>
      </c>
      <c r="M25" s="10" t="str">
        <f t="shared" si="7"/>
        <v/>
      </c>
      <c r="N25" s="10" t="str">
        <f t="shared" si="8"/>
        <v/>
      </c>
    </row>
    <row r="26" spans="2:14" x14ac:dyDescent="0.2">
      <c r="B26" s="11">
        <f t="shared" si="0"/>
        <v>2009</v>
      </c>
      <c r="C26" s="4">
        <f t="shared" si="0"/>
        <v>1</v>
      </c>
      <c r="D26" s="10">
        <f t="shared" si="9"/>
        <v>0</v>
      </c>
      <c r="E26" s="10" t="str">
        <f t="shared" si="9"/>
        <v/>
      </c>
      <c r="F26" s="9">
        <f t="shared" si="1"/>
        <v>0</v>
      </c>
      <c r="G26" s="28" t="str">
        <f t="shared" si="2"/>
        <v/>
      </c>
      <c r="H26" s="28" t="str">
        <f t="shared" si="3"/>
        <v/>
      </c>
      <c r="I26" s="28" t="str">
        <f t="shared" si="4"/>
        <v/>
      </c>
      <c r="J26" s="28" t="str">
        <f t="shared" si="5"/>
        <v/>
      </c>
      <c r="K26" s="28" t="str">
        <f t="shared" si="10"/>
        <v/>
      </c>
      <c r="L26" s="10" t="str">
        <f t="shared" si="6"/>
        <v/>
      </c>
      <c r="M26" s="10" t="str">
        <f t="shared" si="7"/>
        <v/>
      </c>
      <c r="N26" s="10" t="str">
        <f t="shared" si="8"/>
        <v/>
      </c>
    </row>
    <row r="27" spans="2:14" x14ac:dyDescent="0.2">
      <c r="B27" s="11">
        <f t="shared" si="0"/>
        <v>2010</v>
      </c>
      <c r="C27" s="4">
        <f t="shared" si="0"/>
        <v>1</v>
      </c>
      <c r="D27" s="10">
        <f t="shared" si="9"/>
        <v>0</v>
      </c>
      <c r="E27" s="10" t="str">
        <f t="shared" si="9"/>
        <v/>
      </c>
      <c r="F27" s="9">
        <f t="shared" si="1"/>
        <v>0</v>
      </c>
      <c r="G27" s="28" t="str">
        <f t="shared" si="2"/>
        <v/>
      </c>
      <c r="H27" s="28" t="str">
        <f t="shared" si="3"/>
        <v/>
      </c>
      <c r="I27" s="28" t="str">
        <f t="shared" si="4"/>
        <v/>
      </c>
      <c r="J27" s="28" t="str">
        <f t="shared" si="5"/>
        <v/>
      </c>
      <c r="K27" s="28" t="str">
        <f t="shared" si="10"/>
        <v/>
      </c>
      <c r="L27" s="10" t="str">
        <f t="shared" si="6"/>
        <v/>
      </c>
      <c r="M27" s="10" t="str">
        <f t="shared" si="7"/>
        <v/>
      </c>
      <c r="N27" s="10" t="str">
        <f t="shared" si="8"/>
        <v/>
      </c>
    </row>
    <row r="28" spans="2:14" x14ac:dyDescent="0.2">
      <c r="B28" s="11">
        <f t="shared" si="0"/>
        <v>2011</v>
      </c>
      <c r="C28" s="4">
        <f t="shared" si="0"/>
        <v>1</v>
      </c>
      <c r="D28" s="10">
        <f t="shared" si="9"/>
        <v>0</v>
      </c>
      <c r="E28" s="10" t="str">
        <f t="shared" si="9"/>
        <v/>
      </c>
      <c r="F28" s="9">
        <f t="shared" si="1"/>
        <v>0</v>
      </c>
      <c r="G28" s="28" t="str">
        <f t="shared" si="2"/>
        <v/>
      </c>
      <c r="H28" s="28" t="str">
        <f t="shared" si="3"/>
        <v/>
      </c>
      <c r="I28" s="28" t="str">
        <f t="shared" si="4"/>
        <v/>
      </c>
      <c r="J28" s="28" t="str">
        <f t="shared" si="5"/>
        <v/>
      </c>
      <c r="K28" s="28" t="str">
        <f t="shared" si="10"/>
        <v/>
      </c>
      <c r="L28" s="10" t="str">
        <f t="shared" si="6"/>
        <v/>
      </c>
      <c r="M28" s="10" t="str">
        <f t="shared" si="7"/>
        <v/>
      </c>
      <c r="N28" s="10" t="str">
        <f t="shared" si="8"/>
        <v/>
      </c>
    </row>
    <row r="29" spans="2:14" x14ac:dyDescent="0.2">
      <c r="B29" s="11">
        <f t="shared" si="0"/>
        <v>2012</v>
      </c>
      <c r="C29" s="4">
        <f t="shared" si="0"/>
        <v>1</v>
      </c>
      <c r="D29" s="10">
        <f t="shared" si="9"/>
        <v>-0.25</v>
      </c>
      <c r="E29" s="10" t="str">
        <f t="shared" si="9"/>
        <v/>
      </c>
      <c r="F29" s="9">
        <f t="shared" si="1"/>
        <v>0</v>
      </c>
      <c r="G29" s="28" t="str">
        <f t="shared" si="2"/>
        <v/>
      </c>
      <c r="H29" s="28" t="str">
        <f t="shared" si="3"/>
        <v/>
      </c>
      <c r="I29" s="28" t="str">
        <f t="shared" si="4"/>
        <v/>
      </c>
      <c r="J29" s="28" t="str">
        <f t="shared" si="5"/>
        <v/>
      </c>
      <c r="K29" s="28" t="str">
        <f t="shared" si="10"/>
        <v/>
      </c>
      <c r="L29" s="10" t="str">
        <f t="shared" si="6"/>
        <v/>
      </c>
      <c r="M29" s="10" t="str">
        <f t="shared" si="7"/>
        <v/>
      </c>
      <c r="N29" s="10" t="str">
        <f t="shared" si="8"/>
        <v/>
      </c>
    </row>
    <row r="30" spans="2:14" x14ac:dyDescent="0.2">
      <c r="B30" s="11">
        <f t="shared" si="0"/>
        <v>2013</v>
      </c>
      <c r="C30" s="4">
        <f t="shared" si="0"/>
        <v>1</v>
      </c>
      <c r="D30" s="10">
        <f t="shared" si="9"/>
        <v>0</v>
      </c>
      <c r="E30" s="10" t="str">
        <f t="shared" si="9"/>
        <v/>
      </c>
      <c r="F30" s="9">
        <f t="shared" si="1"/>
        <v>0</v>
      </c>
      <c r="G30" s="28" t="str">
        <f t="shared" si="2"/>
        <v/>
      </c>
      <c r="H30" s="28" t="str">
        <f t="shared" si="3"/>
        <v/>
      </c>
      <c r="I30" s="28" t="str">
        <f t="shared" si="4"/>
        <v/>
      </c>
      <c r="J30" s="28" t="str">
        <f t="shared" si="5"/>
        <v/>
      </c>
      <c r="K30" s="28" t="str">
        <f t="shared" si="10"/>
        <v/>
      </c>
      <c r="L30" s="10" t="str">
        <f t="shared" si="6"/>
        <v/>
      </c>
      <c r="M30" s="10" t="str">
        <f t="shared" si="7"/>
        <v/>
      </c>
      <c r="N30" s="10" t="str">
        <f t="shared" si="8"/>
        <v/>
      </c>
    </row>
    <row r="32" spans="2:14" x14ac:dyDescent="0.2">
      <c r="B32" s="37" t="s">
        <v>34</v>
      </c>
      <c r="C32" s="37"/>
      <c r="D32" s="37"/>
      <c r="E32" s="37"/>
      <c r="F32" s="37"/>
      <c r="G32" s="37"/>
      <c r="H32" s="37"/>
    </row>
    <row r="33" spans="2:6" x14ac:dyDescent="0.2">
      <c r="B33" s="37" t="s">
        <v>26</v>
      </c>
      <c r="C33" s="37"/>
      <c r="D33" s="37"/>
      <c r="E33" s="37"/>
      <c r="F33" s="37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7.85546875" hidden="1" customWidth="1"/>
    <col min="2" max="2" width="5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0" width="10" bestFit="1" customWidth="1"/>
    <col min="11" max="11" width="10.140625" bestFit="1" customWidth="1"/>
    <col min="12" max="12" width="8.5703125" bestFit="1" customWidth="1"/>
    <col min="13" max="13" width="10" bestFit="1" customWidth="1"/>
    <col min="14" max="14" width="8.5703125" bestFit="1" customWidth="1"/>
  </cols>
  <sheetData>
    <row r="1" spans="1:14" ht="23.25" x14ac:dyDescent="0.35">
      <c r="B1" s="35" t="s">
        <v>22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ht="18" x14ac:dyDescent="0.25">
      <c r="B2" s="36" t="str">
        <f>"Canada and USA: "&amp; B5 &amp; "-" &amp; B15</f>
        <v>Canada and USA: 2003-2013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4" spans="1:14" s="1" customFormat="1" ht="38.25" x14ac:dyDescent="0.2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91</v>
      </c>
      <c r="H4" s="2" t="s">
        <v>87</v>
      </c>
      <c r="I4" s="2" t="s">
        <v>88</v>
      </c>
      <c r="J4" s="2" t="s">
        <v>98</v>
      </c>
      <c r="K4" s="2" t="s">
        <v>89</v>
      </c>
      <c r="L4" s="2" t="s">
        <v>4</v>
      </c>
      <c r="M4" s="2" t="s">
        <v>90</v>
      </c>
      <c r="N4" s="2" t="s">
        <v>27</v>
      </c>
    </row>
    <row r="5" spans="1:14" x14ac:dyDescent="0.2">
      <c r="A5" t="s">
        <v>61</v>
      </c>
      <c r="B5" s="11">
        <v>2003</v>
      </c>
      <c r="C5" s="4">
        <v>15</v>
      </c>
      <c r="D5" s="4">
        <v>944</v>
      </c>
      <c r="E5" s="4">
        <v>690</v>
      </c>
      <c r="F5" s="4">
        <v>105</v>
      </c>
      <c r="G5" s="4">
        <v>630</v>
      </c>
      <c r="H5" s="4">
        <v>226</v>
      </c>
      <c r="I5" s="4">
        <v>175</v>
      </c>
      <c r="J5" s="4">
        <v>229</v>
      </c>
      <c r="K5" s="5">
        <v>246037</v>
      </c>
      <c r="L5" s="5">
        <v>7528</v>
      </c>
      <c r="M5" s="5">
        <v>2174</v>
      </c>
      <c r="N5" s="5">
        <v>9779</v>
      </c>
    </row>
    <row r="6" spans="1:14" x14ac:dyDescent="0.2">
      <c r="A6" t="s">
        <v>61</v>
      </c>
      <c r="B6" s="11">
        <v>2004</v>
      </c>
      <c r="C6" s="4">
        <v>18</v>
      </c>
      <c r="D6" s="4">
        <v>1043</v>
      </c>
      <c r="E6" s="4">
        <v>661</v>
      </c>
      <c r="F6" s="4">
        <v>119</v>
      </c>
      <c r="G6" s="4">
        <v>591</v>
      </c>
      <c r="H6" s="4">
        <v>189</v>
      </c>
      <c r="I6" s="4">
        <v>162</v>
      </c>
      <c r="J6" s="4">
        <v>240</v>
      </c>
      <c r="K6" s="5">
        <v>275347</v>
      </c>
      <c r="L6" s="5">
        <v>6997</v>
      </c>
      <c r="M6" s="5">
        <v>2616</v>
      </c>
      <c r="N6" s="5">
        <v>9993</v>
      </c>
    </row>
    <row r="7" spans="1:14" x14ac:dyDescent="0.2">
      <c r="A7" t="s">
        <v>61</v>
      </c>
      <c r="B7" s="11">
        <v>2005</v>
      </c>
      <c r="C7" s="4">
        <v>19</v>
      </c>
      <c r="D7" s="4">
        <v>1200</v>
      </c>
      <c r="E7" s="4">
        <v>688</v>
      </c>
      <c r="F7" s="4">
        <v>167</v>
      </c>
      <c r="G7" s="4">
        <v>738</v>
      </c>
      <c r="H7" s="4">
        <v>236</v>
      </c>
      <c r="I7" s="4">
        <v>192</v>
      </c>
      <c r="J7" s="4">
        <v>310</v>
      </c>
      <c r="K7" s="5">
        <v>310898</v>
      </c>
      <c r="L7" s="5">
        <v>8442</v>
      </c>
      <c r="M7" s="5">
        <v>4243</v>
      </c>
      <c r="N7" s="5">
        <v>17453</v>
      </c>
    </row>
    <row r="8" spans="1:14" x14ac:dyDescent="0.2">
      <c r="A8" t="s">
        <v>61</v>
      </c>
      <c r="B8" s="11">
        <v>2006</v>
      </c>
      <c r="C8" s="4">
        <v>19</v>
      </c>
      <c r="D8" s="4">
        <v>1131</v>
      </c>
      <c r="E8" s="4">
        <v>968</v>
      </c>
      <c r="F8" s="4">
        <v>98</v>
      </c>
      <c r="G8" s="4">
        <v>890</v>
      </c>
      <c r="H8" s="4">
        <v>232</v>
      </c>
      <c r="I8" s="4">
        <v>256</v>
      </c>
      <c r="J8" s="4">
        <v>402</v>
      </c>
      <c r="K8" s="5">
        <v>363794</v>
      </c>
      <c r="L8" s="5">
        <v>10005</v>
      </c>
      <c r="M8" s="5">
        <v>4347</v>
      </c>
      <c r="N8" s="5">
        <v>18517</v>
      </c>
    </row>
    <row r="9" spans="1:14" x14ac:dyDescent="0.2">
      <c r="A9" t="s">
        <v>61</v>
      </c>
      <c r="B9" s="11">
        <v>2007</v>
      </c>
      <c r="C9" s="4">
        <v>17</v>
      </c>
      <c r="D9" s="4">
        <v>1424</v>
      </c>
      <c r="E9" s="4">
        <v>958</v>
      </c>
      <c r="F9" s="4">
        <v>314</v>
      </c>
      <c r="G9" s="4">
        <v>837</v>
      </c>
      <c r="H9" s="4">
        <v>190</v>
      </c>
      <c r="I9" s="4">
        <v>240</v>
      </c>
      <c r="J9" s="4">
        <v>407</v>
      </c>
      <c r="K9" s="5">
        <v>364122</v>
      </c>
      <c r="L9" s="5">
        <v>9861</v>
      </c>
      <c r="M9" s="5">
        <v>3773</v>
      </c>
      <c r="N9" s="5">
        <v>12486</v>
      </c>
    </row>
    <row r="10" spans="1:14" x14ac:dyDescent="0.2">
      <c r="A10" t="s">
        <v>61</v>
      </c>
      <c r="B10" s="11">
        <v>2008</v>
      </c>
      <c r="C10" s="4">
        <v>19</v>
      </c>
      <c r="D10" s="4">
        <v>1417</v>
      </c>
      <c r="E10" s="4">
        <v>989</v>
      </c>
      <c r="F10" s="4">
        <v>184</v>
      </c>
      <c r="G10" s="4">
        <v>891</v>
      </c>
      <c r="H10" s="4">
        <v>316</v>
      </c>
      <c r="I10" s="4">
        <v>230</v>
      </c>
      <c r="J10" s="4">
        <v>345</v>
      </c>
      <c r="K10" s="5">
        <v>379701</v>
      </c>
      <c r="L10" s="5">
        <v>10911</v>
      </c>
      <c r="M10" s="5">
        <v>2151</v>
      </c>
      <c r="N10" s="5">
        <v>16043</v>
      </c>
    </row>
    <row r="11" spans="1:14" x14ac:dyDescent="0.2">
      <c r="A11" t="s">
        <v>61</v>
      </c>
      <c r="B11" s="11">
        <v>2009</v>
      </c>
      <c r="C11" s="4">
        <v>18</v>
      </c>
      <c r="D11" s="4">
        <v>1669</v>
      </c>
      <c r="E11" s="4">
        <v>1033</v>
      </c>
      <c r="F11" s="4">
        <v>256</v>
      </c>
      <c r="G11" s="4">
        <v>1038</v>
      </c>
      <c r="H11" s="4">
        <v>353</v>
      </c>
      <c r="I11" s="4">
        <v>295</v>
      </c>
      <c r="J11" s="4">
        <v>390</v>
      </c>
      <c r="K11" s="5">
        <v>409810</v>
      </c>
      <c r="L11" s="5">
        <v>8507</v>
      </c>
      <c r="M11" s="5">
        <v>2901</v>
      </c>
      <c r="N11" s="5">
        <v>15486</v>
      </c>
    </row>
    <row r="12" spans="1:14" x14ac:dyDescent="0.2">
      <c r="A12" t="s">
        <v>61</v>
      </c>
      <c r="B12" s="11">
        <v>2010</v>
      </c>
      <c r="C12" s="4">
        <v>18</v>
      </c>
      <c r="D12" s="4">
        <v>1694</v>
      </c>
      <c r="E12" s="4">
        <v>1032</v>
      </c>
      <c r="F12" s="4">
        <v>131</v>
      </c>
      <c r="G12" s="4">
        <v>1125</v>
      </c>
      <c r="H12" s="4">
        <v>303</v>
      </c>
      <c r="I12" s="4">
        <v>374</v>
      </c>
      <c r="J12" s="4">
        <v>448</v>
      </c>
      <c r="K12" s="5">
        <v>425322</v>
      </c>
      <c r="L12" s="5">
        <v>13594</v>
      </c>
      <c r="M12" s="5">
        <v>5692</v>
      </c>
      <c r="N12" s="5">
        <v>13618</v>
      </c>
    </row>
    <row r="13" spans="1:14" x14ac:dyDescent="0.2">
      <c r="A13" t="s">
        <v>61</v>
      </c>
      <c r="B13" s="11">
        <v>2011</v>
      </c>
      <c r="C13" s="4">
        <v>20</v>
      </c>
      <c r="D13" s="4">
        <v>1564</v>
      </c>
      <c r="E13" s="4">
        <v>1020</v>
      </c>
      <c r="F13" s="4">
        <v>173</v>
      </c>
      <c r="G13" s="4">
        <v>1202</v>
      </c>
      <c r="H13" s="4">
        <v>284</v>
      </c>
      <c r="I13" s="4">
        <v>325</v>
      </c>
      <c r="J13" s="4">
        <v>593</v>
      </c>
      <c r="K13" s="5">
        <v>443162</v>
      </c>
      <c r="L13" s="5">
        <v>13793</v>
      </c>
      <c r="M13" s="5">
        <v>4978</v>
      </c>
      <c r="N13" s="5">
        <v>15653</v>
      </c>
    </row>
    <row r="14" spans="1:14" x14ac:dyDescent="0.2">
      <c r="A14" t="s">
        <v>61</v>
      </c>
      <c r="B14" s="11">
        <v>2012</v>
      </c>
      <c r="C14" s="4">
        <v>22</v>
      </c>
      <c r="D14" s="4">
        <v>1574</v>
      </c>
      <c r="E14" s="4">
        <v>960</v>
      </c>
      <c r="F14" s="4">
        <v>145</v>
      </c>
      <c r="G14" s="4">
        <v>1003</v>
      </c>
      <c r="H14" s="4">
        <v>322</v>
      </c>
      <c r="I14" s="4">
        <v>264</v>
      </c>
      <c r="J14" s="4">
        <v>417</v>
      </c>
      <c r="K14" s="5">
        <v>436898</v>
      </c>
      <c r="L14" s="5">
        <v>18348</v>
      </c>
      <c r="M14" s="5">
        <v>5607</v>
      </c>
      <c r="N14" s="5">
        <v>20411</v>
      </c>
    </row>
    <row r="15" spans="1:14" x14ac:dyDescent="0.2">
      <c r="A15" t="s">
        <v>61</v>
      </c>
      <c r="B15" s="11">
        <v>2013</v>
      </c>
      <c r="C15" s="4">
        <v>24</v>
      </c>
      <c r="D15" s="4">
        <v>1657</v>
      </c>
      <c r="E15" s="4">
        <v>1030</v>
      </c>
      <c r="F15" s="4">
        <v>223</v>
      </c>
      <c r="G15" s="4">
        <v>1093</v>
      </c>
      <c r="H15" s="4">
        <v>259</v>
      </c>
      <c r="I15" s="4">
        <v>327</v>
      </c>
      <c r="J15" s="4">
        <v>507</v>
      </c>
      <c r="K15" s="5">
        <v>463316</v>
      </c>
      <c r="L15" s="5">
        <v>17036</v>
      </c>
      <c r="M15" s="5">
        <v>4860</v>
      </c>
      <c r="N15" s="5">
        <v>20199</v>
      </c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">
      <c r="B17" s="6" t="s">
        <v>7</v>
      </c>
      <c r="F17" s="7">
        <f>SUM(F5:F15)</f>
        <v>1915</v>
      </c>
      <c r="K17" s="8">
        <f>SUM(K5:K15)</f>
        <v>4118407</v>
      </c>
      <c r="L17" s="8">
        <f>SUM(L5:L15)</f>
        <v>125022</v>
      </c>
      <c r="M17" s="8">
        <f>SUM(M5:M15)</f>
        <v>43342</v>
      </c>
      <c r="N17" s="8">
        <f>SUM(N5:N15)</f>
        <v>169638</v>
      </c>
    </row>
    <row r="19" spans="2:14" ht="63.75" x14ac:dyDescent="0.2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92</v>
      </c>
      <c r="H19" s="2" t="s">
        <v>93</v>
      </c>
      <c r="I19" s="2" t="s">
        <v>94</v>
      </c>
      <c r="J19" s="2" t="s">
        <v>95</v>
      </c>
      <c r="K19" s="2" t="s">
        <v>96</v>
      </c>
      <c r="L19" s="2" t="s">
        <v>11</v>
      </c>
      <c r="M19" s="2" t="s">
        <v>97</v>
      </c>
      <c r="N19" s="2" t="s">
        <v>28</v>
      </c>
    </row>
    <row r="20" spans="2:14" x14ac:dyDescent="0.2">
      <c r="B20" s="11">
        <f t="shared" ref="B20:C30" si="0">B5</f>
        <v>2003</v>
      </c>
      <c r="C20" s="4">
        <f t="shared" si="0"/>
        <v>15</v>
      </c>
      <c r="D20" s="4"/>
      <c r="E20" s="4"/>
      <c r="F20" s="9">
        <f t="shared" ref="F20:F30" si="1">IF(C5=0,"",IF(C5="","",(F5/C5)))</f>
        <v>7</v>
      </c>
      <c r="G20" s="28">
        <f t="shared" ref="G20:G30" si="2">IF(E5=0,"",IF(E5="","",(G5/E5)))</f>
        <v>0.91304347826086951</v>
      </c>
      <c r="H20" s="28">
        <f t="shared" ref="H20:H30" si="3">IF(G5=0,"",IF(G5="","",(H5/G5)))</f>
        <v>0.35873015873015873</v>
      </c>
      <c r="I20" s="28">
        <f t="shared" ref="I20:I30" si="4">IF(G5=0,"",IF(G5="","",(I5/G5)))</f>
        <v>0.27777777777777779</v>
      </c>
      <c r="J20" s="28">
        <f t="shared" ref="J20:J30" si="5">IF(G5=0,"",IF(G5="","",(J5/G5)))</f>
        <v>0.36349206349206348</v>
      </c>
      <c r="K20" s="5"/>
      <c r="L20" s="10">
        <f t="shared" ref="L20:L30" si="6">IF(K5=0,"",IF(K5="","",(L5/K5)))</f>
        <v>3.0597024024841792E-2</v>
      </c>
      <c r="M20" s="10">
        <f t="shared" ref="M20:M30" si="7">IF(K5=0,"",IF(K5="","",(M5/K5)))</f>
        <v>8.8360693716798694E-3</v>
      </c>
      <c r="N20" s="10">
        <f t="shared" ref="N20:N30" si="8">IF(K5=0,"",IF(K5="","",(N5/K5)))</f>
        <v>3.9746054455224215E-2</v>
      </c>
    </row>
    <row r="21" spans="2:14" x14ac:dyDescent="0.2">
      <c r="B21" s="11">
        <f t="shared" si="0"/>
        <v>2004</v>
      </c>
      <c r="C21" s="4">
        <f t="shared" si="0"/>
        <v>18</v>
      </c>
      <c r="D21" s="10">
        <f t="shared" ref="D21:E30" si="9">IF(D5=0,"",IF(D5="","",((D6-D5)/D5)))</f>
        <v>0.1048728813559322</v>
      </c>
      <c r="E21" s="10">
        <f t="shared" si="9"/>
        <v>-4.2028985507246375E-2</v>
      </c>
      <c r="F21" s="9">
        <f t="shared" si="1"/>
        <v>6.6111111111111107</v>
      </c>
      <c r="G21" s="28">
        <f t="shared" si="2"/>
        <v>0.89409984871406956</v>
      </c>
      <c r="H21" s="28">
        <f t="shared" si="3"/>
        <v>0.31979695431472083</v>
      </c>
      <c r="I21" s="28">
        <f t="shared" si="4"/>
        <v>0.27411167512690354</v>
      </c>
      <c r="J21" s="28">
        <f t="shared" si="5"/>
        <v>0.40609137055837563</v>
      </c>
      <c r="K21" s="28">
        <f t="shared" ref="K21:K30" si="10">IF(K5=0,"",IF(K5="","",(K6-K5)/K5))</f>
        <v>0.11912842377366006</v>
      </c>
      <c r="L21" s="10">
        <f t="shared" si="6"/>
        <v>2.5411571580587405E-2</v>
      </c>
      <c r="M21" s="10">
        <f t="shared" si="7"/>
        <v>9.5007390674312769E-3</v>
      </c>
      <c r="N21" s="10">
        <f t="shared" si="8"/>
        <v>3.629238742386879E-2</v>
      </c>
    </row>
    <row r="22" spans="2:14" x14ac:dyDescent="0.2">
      <c r="B22" s="11">
        <f t="shared" si="0"/>
        <v>2005</v>
      </c>
      <c r="C22" s="4">
        <f t="shared" si="0"/>
        <v>19</v>
      </c>
      <c r="D22" s="10">
        <f t="shared" si="9"/>
        <v>0.15052732502396932</v>
      </c>
      <c r="E22" s="10">
        <f t="shared" si="9"/>
        <v>4.084720121028744E-2</v>
      </c>
      <c r="F22" s="9">
        <f t="shared" si="1"/>
        <v>8.7894736842105257</v>
      </c>
      <c r="G22" s="28">
        <f t="shared" si="2"/>
        <v>1.0726744186046511</v>
      </c>
      <c r="H22" s="28">
        <f t="shared" si="3"/>
        <v>0.31978319783197834</v>
      </c>
      <c r="I22" s="28">
        <f t="shared" si="4"/>
        <v>0.26016260162601629</v>
      </c>
      <c r="J22" s="28">
        <f t="shared" si="5"/>
        <v>0.42005420054200543</v>
      </c>
      <c r="K22" s="28">
        <f t="shared" si="10"/>
        <v>0.12911344594275587</v>
      </c>
      <c r="L22" s="10">
        <f t="shared" si="6"/>
        <v>2.7153600216148061E-2</v>
      </c>
      <c r="M22" s="10">
        <f t="shared" si="7"/>
        <v>1.3647562866277685E-2</v>
      </c>
      <c r="N22" s="10">
        <f t="shared" si="8"/>
        <v>5.6137382678563386E-2</v>
      </c>
    </row>
    <row r="23" spans="2:14" x14ac:dyDescent="0.2">
      <c r="B23" s="11">
        <f t="shared" si="0"/>
        <v>2006</v>
      </c>
      <c r="C23" s="4">
        <f t="shared" si="0"/>
        <v>19</v>
      </c>
      <c r="D23" s="10">
        <f t="shared" si="9"/>
        <v>-5.7500000000000002E-2</v>
      </c>
      <c r="E23" s="10">
        <f t="shared" si="9"/>
        <v>0.40697674418604651</v>
      </c>
      <c r="F23" s="9">
        <f t="shared" si="1"/>
        <v>5.1578947368421053</v>
      </c>
      <c r="G23" s="28">
        <f t="shared" si="2"/>
        <v>0.91942148760330578</v>
      </c>
      <c r="H23" s="28">
        <f t="shared" si="3"/>
        <v>0.26067415730337079</v>
      </c>
      <c r="I23" s="28">
        <f t="shared" si="4"/>
        <v>0.28764044943820227</v>
      </c>
      <c r="J23" s="28">
        <f t="shared" si="5"/>
        <v>0.45168539325842699</v>
      </c>
      <c r="K23" s="28">
        <f t="shared" si="10"/>
        <v>0.1701394026336612</v>
      </c>
      <c r="L23" s="10">
        <f t="shared" si="6"/>
        <v>2.750182795758039E-2</v>
      </c>
      <c r="M23" s="10">
        <f t="shared" si="7"/>
        <v>1.1949070078121134E-2</v>
      </c>
      <c r="N23" s="10">
        <f t="shared" si="8"/>
        <v>5.0899684986558329E-2</v>
      </c>
    </row>
    <row r="24" spans="2:14" x14ac:dyDescent="0.2">
      <c r="B24" s="11">
        <f t="shared" si="0"/>
        <v>2007</v>
      </c>
      <c r="C24" s="4">
        <f t="shared" si="0"/>
        <v>17</v>
      </c>
      <c r="D24" s="10">
        <f t="shared" si="9"/>
        <v>0.25906277630415564</v>
      </c>
      <c r="E24" s="10">
        <f t="shared" si="9"/>
        <v>-1.0330578512396695E-2</v>
      </c>
      <c r="F24" s="9">
        <f t="shared" si="1"/>
        <v>18.470588235294116</v>
      </c>
      <c r="G24" s="28">
        <f t="shared" si="2"/>
        <v>0.87369519832985387</v>
      </c>
      <c r="H24" s="28">
        <f t="shared" si="3"/>
        <v>0.22700119474313021</v>
      </c>
      <c r="I24" s="28">
        <f t="shared" si="4"/>
        <v>0.28673835125448027</v>
      </c>
      <c r="J24" s="28">
        <f t="shared" si="5"/>
        <v>0.48626045400238949</v>
      </c>
      <c r="K24" s="28">
        <f t="shared" si="10"/>
        <v>9.0160915243242057E-4</v>
      </c>
      <c r="L24" s="10">
        <f t="shared" si="6"/>
        <v>2.7081582546509136E-2</v>
      </c>
      <c r="M24" s="10">
        <f t="shared" si="7"/>
        <v>1.0361911666968763E-2</v>
      </c>
      <c r="N24" s="10">
        <f t="shared" si="8"/>
        <v>3.4290704763787962E-2</v>
      </c>
    </row>
    <row r="25" spans="2:14" x14ac:dyDescent="0.2">
      <c r="B25" s="11">
        <f t="shared" si="0"/>
        <v>2008</v>
      </c>
      <c r="C25" s="4">
        <f t="shared" si="0"/>
        <v>19</v>
      </c>
      <c r="D25" s="10">
        <f t="shared" si="9"/>
        <v>-4.9157303370786515E-3</v>
      </c>
      <c r="E25" s="10">
        <f t="shared" si="9"/>
        <v>3.2359081419624215E-2</v>
      </c>
      <c r="F25" s="9">
        <f t="shared" si="1"/>
        <v>9.6842105263157894</v>
      </c>
      <c r="G25" s="28">
        <f t="shared" si="2"/>
        <v>0.9009100101112234</v>
      </c>
      <c r="H25" s="28">
        <f t="shared" si="3"/>
        <v>0.35465768799102132</v>
      </c>
      <c r="I25" s="28">
        <f t="shared" si="4"/>
        <v>0.25813692480359146</v>
      </c>
      <c r="J25" s="28">
        <f t="shared" si="5"/>
        <v>0.38720538720538722</v>
      </c>
      <c r="K25" s="28">
        <f t="shared" si="10"/>
        <v>4.2785110484947354E-2</v>
      </c>
      <c r="L25" s="10">
        <f t="shared" si="6"/>
        <v>2.8735768407246755E-2</v>
      </c>
      <c r="M25" s="10">
        <f t="shared" si="7"/>
        <v>5.664983763540259E-3</v>
      </c>
      <c r="N25" s="10">
        <f t="shared" si="8"/>
        <v>4.2251666442806313E-2</v>
      </c>
    </row>
    <row r="26" spans="2:14" x14ac:dyDescent="0.2">
      <c r="B26" s="11">
        <f t="shared" si="0"/>
        <v>2009</v>
      </c>
      <c r="C26" s="4">
        <f t="shared" si="0"/>
        <v>18</v>
      </c>
      <c r="D26" s="10">
        <f t="shared" si="9"/>
        <v>0.17784050811573748</v>
      </c>
      <c r="E26" s="10">
        <f t="shared" si="9"/>
        <v>4.4489383215369056E-2</v>
      </c>
      <c r="F26" s="9">
        <f t="shared" si="1"/>
        <v>14.222222222222221</v>
      </c>
      <c r="G26" s="28">
        <f t="shared" si="2"/>
        <v>1.0048402710551791</v>
      </c>
      <c r="H26" s="28">
        <f t="shared" si="3"/>
        <v>0.34007707129094411</v>
      </c>
      <c r="I26" s="28">
        <f t="shared" si="4"/>
        <v>0.2842003853564547</v>
      </c>
      <c r="J26" s="28">
        <f t="shared" si="5"/>
        <v>0.37572254335260113</v>
      </c>
      <c r="K26" s="28">
        <f t="shared" si="10"/>
        <v>7.929660443348846E-2</v>
      </c>
      <c r="L26" s="10">
        <f t="shared" si="6"/>
        <v>2.07584002342549E-2</v>
      </c>
      <c r="M26" s="10">
        <f t="shared" si="7"/>
        <v>7.0788902174178277E-3</v>
      </c>
      <c r="N26" s="10">
        <f t="shared" si="8"/>
        <v>3.7788243332275935E-2</v>
      </c>
    </row>
    <row r="27" spans="2:14" x14ac:dyDescent="0.2">
      <c r="B27" s="11">
        <f t="shared" si="0"/>
        <v>2010</v>
      </c>
      <c r="C27" s="4">
        <f t="shared" si="0"/>
        <v>18</v>
      </c>
      <c r="D27" s="10">
        <f t="shared" si="9"/>
        <v>1.4979029358897543E-2</v>
      </c>
      <c r="E27" s="10">
        <f t="shared" si="9"/>
        <v>-9.6805421103581804E-4</v>
      </c>
      <c r="F27" s="9">
        <f t="shared" si="1"/>
        <v>7.2777777777777777</v>
      </c>
      <c r="G27" s="28">
        <f t="shared" si="2"/>
        <v>1.0901162790697674</v>
      </c>
      <c r="H27" s="28">
        <f t="shared" si="3"/>
        <v>0.26933333333333331</v>
      </c>
      <c r="I27" s="28">
        <f t="shared" si="4"/>
        <v>0.33244444444444443</v>
      </c>
      <c r="J27" s="28">
        <f t="shared" si="5"/>
        <v>0.3982222222222222</v>
      </c>
      <c r="K27" s="28">
        <f t="shared" si="10"/>
        <v>3.7851687367316561E-2</v>
      </c>
      <c r="L27" s="10">
        <f t="shared" si="6"/>
        <v>3.1961666690178268E-2</v>
      </c>
      <c r="M27" s="10">
        <f t="shared" si="7"/>
        <v>1.3382801736096416E-2</v>
      </c>
      <c r="N27" s="10">
        <f t="shared" si="8"/>
        <v>3.2018094526029689E-2</v>
      </c>
    </row>
    <row r="28" spans="2:14" x14ac:dyDescent="0.2">
      <c r="B28" s="11">
        <f t="shared" si="0"/>
        <v>2011</v>
      </c>
      <c r="C28" s="4">
        <f t="shared" si="0"/>
        <v>20</v>
      </c>
      <c r="D28" s="10">
        <f t="shared" si="9"/>
        <v>-7.6741440377804018E-2</v>
      </c>
      <c r="E28" s="10">
        <f t="shared" si="9"/>
        <v>-1.1627906976744186E-2</v>
      </c>
      <c r="F28" s="9">
        <f t="shared" si="1"/>
        <v>8.65</v>
      </c>
      <c r="G28" s="28">
        <f t="shared" si="2"/>
        <v>1.1784313725490196</v>
      </c>
      <c r="H28" s="28">
        <f t="shared" si="3"/>
        <v>0.23627287853577372</v>
      </c>
      <c r="I28" s="28">
        <f t="shared" si="4"/>
        <v>0.2703826955074875</v>
      </c>
      <c r="J28" s="28">
        <f t="shared" si="5"/>
        <v>0.49334442595673877</v>
      </c>
      <c r="K28" s="28">
        <f t="shared" si="10"/>
        <v>4.1944691316226294E-2</v>
      </c>
      <c r="L28" s="10">
        <f t="shared" si="6"/>
        <v>3.1124058470717253E-2</v>
      </c>
      <c r="M28" s="10">
        <f t="shared" si="7"/>
        <v>1.1232912569218481E-2</v>
      </c>
      <c r="N28" s="10">
        <f t="shared" si="8"/>
        <v>3.5321169233824203E-2</v>
      </c>
    </row>
    <row r="29" spans="2:14" x14ac:dyDescent="0.2">
      <c r="B29" s="11">
        <f t="shared" si="0"/>
        <v>2012</v>
      </c>
      <c r="C29" s="4">
        <f t="shared" si="0"/>
        <v>22</v>
      </c>
      <c r="D29" s="10">
        <f t="shared" si="9"/>
        <v>6.3938618925831201E-3</v>
      </c>
      <c r="E29" s="10">
        <f t="shared" si="9"/>
        <v>-5.8823529411764705E-2</v>
      </c>
      <c r="F29" s="9">
        <f t="shared" si="1"/>
        <v>6.5909090909090908</v>
      </c>
      <c r="G29" s="28">
        <f t="shared" si="2"/>
        <v>1.0447916666666666</v>
      </c>
      <c r="H29" s="28">
        <f t="shared" si="3"/>
        <v>0.32103688933200397</v>
      </c>
      <c r="I29" s="28">
        <f t="shared" si="4"/>
        <v>0.26321036889332006</v>
      </c>
      <c r="J29" s="28">
        <f t="shared" si="5"/>
        <v>0.41575274177467597</v>
      </c>
      <c r="K29" s="28">
        <f t="shared" si="10"/>
        <v>-1.413478592478597E-2</v>
      </c>
      <c r="L29" s="10">
        <f t="shared" si="6"/>
        <v>4.1996072309783979E-2</v>
      </c>
      <c r="M29" s="10">
        <f t="shared" si="7"/>
        <v>1.2833659114942161E-2</v>
      </c>
      <c r="N29" s="10">
        <f t="shared" si="8"/>
        <v>4.6717998251308089E-2</v>
      </c>
    </row>
    <row r="30" spans="2:14" x14ac:dyDescent="0.2">
      <c r="B30" s="11">
        <f t="shared" si="0"/>
        <v>2013</v>
      </c>
      <c r="C30" s="4">
        <f t="shared" si="0"/>
        <v>24</v>
      </c>
      <c r="D30" s="10">
        <f t="shared" si="9"/>
        <v>5.273189326556544E-2</v>
      </c>
      <c r="E30" s="10">
        <f t="shared" si="9"/>
        <v>7.2916666666666671E-2</v>
      </c>
      <c r="F30" s="9">
        <f t="shared" si="1"/>
        <v>9.2916666666666661</v>
      </c>
      <c r="G30" s="28">
        <f t="shared" si="2"/>
        <v>1.0611650485436894</v>
      </c>
      <c r="H30" s="28">
        <f t="shared" si="3"/>
        <v>0.23696248856358645</v>
      </c>
      <c r="I30" s="28">
        <f t="shared" si="4"/>
        <v>0.2991765782250686</v>
      </c>
      <c r="J30" s="28">
        <f t="shared" si="5"/>
        <v>0.46386093321134492</v>
      </c>
      <c r="K30" s="28">
        <f t="shared" si="10"/>
        <v>6.0467202871150705E-2</v>
      </c>
      <c r="L30" s="10">
        <f t="shared" si="6"/>
        <v>3.6769720881644492E-2</v>
      </c>
      <c r="M30" s="10">
        <f t="shared" si="7"/>
        <v>1.0489601049823447E-2</v>
      </c>
      <c r="N30" s="10">
        <f t="shared" si="8"/>
        <v>4.3596594980531644E-2</v>
      </c>
    </row>
    <row r="32" spans="2:14" x14ac:dyDescent="0.2">
      <c r="B32" s="37" t="s">
        <v>34</v>
      </c>
      <c r="C32" s="37"/>
      <c r="D32" s="37"/>
      <c r="E32" s="37"/>
      <c r="F32" s="37"/>
      <c r="G32" s="37"/>
      <c r="H32" s="37"/>
    </row>
    <row r="33" spans="2:6" x14ac:dyDescent="0.2">
      <c r="B33" s="37" t="s">
        <v>26</v>
      </c>
      <c r="C33" s="37"/>
      <c r="D33" s="37"/>
      <c r="E33" s="37"/>
      <c r="F33" s="37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4.8554687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0" width="10" bestFit="1" customWidth="1"/>
    <col min="11" max="11" width="10.140625" bestFit="1" customWidth="1"/>
    <col min="12" max="12" width="7.5703125" bestFit="1" customWidth="1"/>
    <col min="13" max="13" width="10" bestFit="1" customWidth="1"/>
    <col min="14" max="14" width="7.5703125" bestFit="1" customWidth="1"/>
  </cols>
  <sheetData>
    <row r="1" spans="1:14" ht="23.25" x14ac:dyDescent="0.35">
      <c r="B1" s="35" t="s">
        <v>69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ht="18" x14ac:dyDescent="0.25">
      <c r="B2" s="36" t="str">
        <f>"Canada and USA: "&amp; B5 &amp; "-" &amp; B15</f>
        <v>Canada and USA: 2003-2013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4" spans="1:14" s="1" customFormat="1" ht="38.25" x14ac:dyDescent="0.2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91</v>
      </c>
      <c r="H4" s="2" t="s">
        <v>87</v>
      </c>
      <c r="I4" s="2" t="s">
        <v>88</v>
      </c>
      <c r="J4" s="2" t="s">
        <v>98</v>
      </c>
      <c r="K4" s="2" t="s">
        <v>89</v>
      </c>
      <c r="L4" s="2" t="s">
        <v>4</v>
      </c>
      <c r="M4" s="2" t="s">
        <v>90</v>
      </c>
      <c r="N4" s="2" t="s">
        <v>27</v>
      </c>
    </row>
    <row r="5" spans="1:14" x14ac:dyDescent="0.2">
      <c r="A5" t="s">
        <v>36</v>
      </c>
      <c r="B5" s="11">
        <v>2003</v>
      </c>
      <c r="C5" s="4">
        <v>7</v>
      </c>
      <c r="D5" s="4">
        <v>196</v>
      </c>
      <c r="E5" s="4">
        <v>225</v>
      </c>
      <c r="F5" s="4">
        <v>26</v>
      </c>
      <c r="G5" s="4">
        <v>281</v>
      </c>
      <c r="H5" s="4">
        <v>70</v>
      </c>
      <c r="I5" s="4">
        <v>30</v>
      </c>
      <c r="J5" s="4">
        <v>181</v>
      </c>
      <c r="K5" s="5">
        <v>120342</v>
      </c>
      <c r="L5" s="5">
        <v>3267</v>
      </c>
      <c r="M5" s="5">
        <v>2092</v>
      </c>
      <c r="N5" s="5">
        <v>4485</v>
      </c>
    </row>
    <row r="6" spans="1:14" x14ac:dyDescent="0.2">
      <c r="A6" t="s">
        <v>36</v>
      </c>
      <c r="B6" s="11">
        <v>2004</v>
      </c>
      <c r="C6" s="4">
        <v>8</v>
      </c>
      <c r="D6" s="4">
        <v>208</v>
      </c>
      <c r="E6" s="4">
        <v>234</v>
      </c>
      <c r="F6" s="4">
        <v>37</v>
      </c>
      <c r="G6" s="4">
        <v>313</v>
      </c>
      <c r="H6" s="4">
        <v>53</v>
      </c>
      <c r="I6" s="4">
        <v>34</v>
      </c>
      <c r="J6" s="4">
        <v>226</v>
      </c>
      <c r="K6" s="5">
        <v>118664</v>
      </c>
      <c r="L6" s="5">
        <v>2322</v>
      </c>
      <c r="M6" s="5">
        <v>1011</v>
      </c>
      <c r="N6" s="5">
        <v>2167</v>
      </c>
    </row>
    <row r="7" spans="1:14" x14ac:dyDescent="0.2">
      <c r="A7" t="s">
        <v>36</v>
      </c>
      <c r="B7" s="11">
        <v>2005</v>
      </c>
      <c r="C7" s="4">
        <v>8</v>
      </c>
      <c r="D7" s="4">
        <v>217</v>
      </c>
      <c r="E7" s="4">
        <v>304</v>
      </c>
      <c r="F7" s="4">
        <v>21</v>
      </c>
      <c r="G7" s="4">
        <v>376</v>
      </c>
      <c r="H7" s="4">
        <v>88</v>
      </c>
      <c r="I7" s="4">
        <v>48</v>
      </c>
      <c r="J7" s="4">
        <v>240</v>
      </c>
      <c r="K7" s="5">
        <v>125590</v>
      </c>
      <c r="L7" s="5">
        <v>1720</v>
      </c>
      <c r="M7" s="5">
        <v>1549</v>
      </c>
      <c r="N7" s="5">
        <v>3321</v>
      </c>
    </row>
    <row r="8" spans="1:14" x14ac:dyDescent="0.2">
      <c r="A8" t="s">
        <v>36</v>
      </c>
      <c r="B8" s="11">
        <v>2006</v>
      </c>
      <c r="C8" s="4">
        <v>7</v>
      </c>
      <c r="D8" s="4">
        <v>213</v>
      </c>
      <c r="E8" s="4">
        <v>277</v>
      </c>
      <c r="F8" s="4">
        <v>15</v>
      </c>
      <c r="G8" s="4">
        <v>307</v>
      </c>
      <c r="H8" s="4">
        <v>52</v>
      </c>
      <c r="I8" s="4">
        <v>30</v>
      </c>
      <c r="J8" s="4">
        <v>225</v>
      </c>
      <c r="K8" s="5">
        <v>109621</v>
      </c>
      <c r="L8" s="5">
        <v>3269</v>
      </c>
      <c r="M8" s="5">
        <v>2463</v>
      </c>
      <c r="N8" s="5">
        <v>5277</v>
      </c>
    </row>
    <row r="9" spans="1:14" x14ac:dyDescent="0.2">
      <c r="A9" t="s">
        <v>36</v>
      </c>
      <c r="B9" s="11">
        <v>2007</v>
      </c>
      <c r="C9" s="4">
        <v>7</v>
      </c>
      <c r="D9" s="4">
        <v>200</v>
      </c>
      <c r="E9" s="4">
        <v>205</v>
      </c>
      <c r="F9" s="4">
        <v>9</v>
      </c>
      <c r="G9" s="4">
        <v>293</v>
      </c>
      <c r="H9" s="4">
        <v>48</v>
      </c>
      <c r="I9" s="4">
        <v>34</v>
      </c>
      <c r="J9" s="4">
        <v>211</v>
      </c>
      <c r="K9" s="5">
        <v>85764</v>
      </c>
      <c r="L9" s="5">
        <v>4193</v>
      </c>
      <c r="M9" s="5">
        <v>2565</v>
      </c>
      <c r="N9" s="5">
        <v>5286</v>
      </c>
    </row>
    <row r="10" spans="1:14" x14ac:dyDescent="0.2">
      <c r="A10" t="s">
        <v>36</v>
      </c>
      <c r="B10" s="11">
        <v>2008</v>
      </c>
      <c r="C10" s="4">
        <v>7</v>
      </c>
      <c r="D10" s="4">
        <v>216</v>
      </c>
      <c r="E10" s="4">
        <v>227</v>
      </c>
      <c r="F10" s="4">
        <v>28</v>
      </c>
      <c r="G10" s="4">
        <v>281</v>
      </c>
      <c r="H10" s="4">
        <v>53</v>
      </c>
      <c r="I10" s="4">
        <v>28</v>
      </c>
      <c r="J10" s="4">
        <v>200</v>
      </c>
      <c r="K10" s="5">
        <v>103160</v>
      </c>
      <c r="L10" s="5">
        <v>3295</v>
      </c>
      <c r="M10" s="5">
        <v>1761</v>
      </c>
      <c r="N10" s="5">
        <v>4911</v>
      </c>
    </row>
    <row r="11" spans="1:14" x14ac:dyDescent="0.2">
      <c r="A11" t="s">
        <v>36</v>
      </c>
      <c r="B11" s="11">
        <v>2009</v>
      </c>
      <c r="C11" s="4">
        <v>7</v>
      </c>
      <c r="D11" s="4">
        <v>229</v>
      </c>
      <c r="E11" s="4">
        <v>242</v>
      </c>
      <c r="F11" s="4">
        <v>38</v>
      </c>
      <c r="G11" s="4">
        <v>305</v>
      </c>
      <c r="H11" s="4">
        <v>48</v>
      </c>
      <c r="I11" s="4">
        <v>41</v>
      </c>
      <c r="J11" s="4">
        <v>216</v>
      </c>
      <c r="K11" s="5">
        <v>145338</v>
      </c>
      <c r="L11" s="5">
        <v>2398</v>
      </c>
      <c r="M11" s="5">
        <v>2114</v>
      </c>
      <c r="N11" s="5">
        <v>3926</v>
      </c>
    </row>
    <row r="12" spans="1:14" x14ac:dyDescent="0.2">
      <c r="A12" t="s">
        <v>36</v>
      </c>
      <c r="B12" s="11">
        <v>2010</v>
      </c>
      <c r="C12" s="4">
        <v>7</v>
      </c>
      <c r="D12" s="4">
        <v>218</v>
      </c>
      <c r="E12" s="4">
        <v>272</v>
      </c>
      <c r="F12" s="4">
        <v>12</v>
      </c>
      <c r="G12" s="4">
        <v>237</v>
      </c>
      <c r="H12" s="4">
        <v>35</v>
      </c>
      <c r="I12" s="4">
        <v>33</v>
      </c>
      <c r="J12" s="4">
        <v>169</v>
      </c>
      <c r="K12" s="5">
        <v>110978</v>
      </c>
      <c r="L12" s="5">
        <v>2572</v>
      </c>
      <c r="M12" s="5">
        <v>1484</v>
      </c>
      <c r="N12" s="5">
        <v>3178</v>
      </c>
    </row>
    <row r="13" spans="1:14" x14ac:dyDescent="0.2">
      <c r="A13" t="s">
        <v>36</v>
      </c>
      <c r="B13" s="11">
        <v>2011</v>
      </c>
      <c r="C13" s="4">
        <v>7</v>
      </c>
      <c r="D13" s="4">
        <v>214</v>
      </c>
      <c r="E13" s="4">
        <v>247</v>
      </c>
      <c r="F13" s="4">
        <v>29</v>
      </c>
      <c r="G13" s="4">
        <v>252</v>
      </c>
      <c r="H13" s="4">
        <v>57</v>
      </c>
      <c r="I13" s="4">
        <v>31</v>
      </c>
      <c r="J13" s="4">
        <v>164</v>
      </c>
      <c r="K13" s="5">
        <v>110753</v>
      </c>
      <c r="L13" s="5">
        <v>2094</v>
      </c>
      <c r="M13" s="5">
        <v>991</v>
      </c>
      <c r="N13" s="5">
        <v>1447</v>
      </c>
    </row>
    <row r="14" spans="1:14" x14ac:dyDescent="0.2">
      <c r="A14" t="s">
        <v>36</v>
      </c>
      <c r="B14" s="11">
        <v>2012</v>
      </c>
      <c r="C14" s="4">
        <v>9</v>
      </c>
      <c r="D14" s="4">
        <v>216</v>
      </c>
      <c r="E14" s="4">
        <v>220</v>
      </c>
      <c r="F14" s="4">
        <v>3</v>
      </c>
      <c r="G14" s="4">
        <v>243</v>
      </c>
      <c r="H14" s="4">
        <v>53</v>
      </c>
      <c r="I14" s="4">
        <v>25</v>
      </c>
      <c r="J14" s="4">
        <v>165</v>
      </c>
      <c r="K14" s="5">
        <v>91244</v>
      </c>
      <c r="L14" s="5">
        <v>2660</v>
      </c>
      <c r="M14" s="5">
        <v>1277</v>
      </c>
      <c r="N14" s="5">
        <v>2296</v>
      </c>
    </row>
    <row r="15" spans="1:14" x14ac:dyDescent="0.2">
      <c r="A15" t="s">
        <v>36</v>
      </c>
      <c r="B15" s="11">
        <v>2013</v>
      </c>
      <c r="C15" s="4">
        <v>9</v>
      </c>
      <c r="D15" s="4">
        <v>216</v>
      </c>
      <c r="E15" s="4">
        <v>227</v>
      </c>
      <c r="F15" s="4">
        <v>11</v>
      </c>
      <c r="G15" s="4">
        <v>192</v>
      </c>
      <c r="H15" s="4">
        <v>46</v>
      </c>
      <c r="I15" s="4">
        <v>17</v>
      </c>
      <c r="J15" s="4">
        <v>129</v>
      </c>
      <c r="K15" s="5">
        <v>89893</v>
      </c>
      <c r="L15" s="5">
        <v>2784</v>
      </c>
      <c r="M15" s="5">
        <v>1290</v>
      </c>
      <c r="N15" s="5">
        <v>1210</v>
      </c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">
      <c r="B17" s="6" t="s">
        <v>7</v>
      </c>
      <c r="F17" s="7">
        <f>SUM(F5:F15)</f>
        <v>229</v>
      </c>
      <c r="K17" s="8">
        <f>SUM(K5:K15)</f>
        <v>1211347</v>
      </c>
      <c r="L17" s="8">
        <f>SUM(L5:L15)</f>
        <v>30574</v>
      </c>
      <c r="M17" s="8">
        <f>SUM(M5:M15)</f>
        <v>18597</v>
      </c>
      <c r="N17" s="8">
        <f>SUM(N5:N15)</f>
        <v>37504</v>
      </c>
    </row>
    <row r="19" spans="2:14" ht="63.75" x14ac:dyDescent="0.2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92</v>
      </c>
      <c r="H19" s="2" t="s">
        <v>93</v>
      </c>
      <c r="I19" s="2" t="s">
        <v>94</v>
      </c>
      <c r="J19" s="2" t="s">
        <v>95</v>
      </c>
      <c r="K19" s="2" t="s">
        <v>96</v>
      </c>
      <c r="L19" s="2" t="s">
        <v>11</v>
      </c>
      <c r="M19" s="2" t="s">
        <v>97</v>
      </c>
      <c r="N19" s="2" t="s">
        <v>28</v>
      </c>
    </row>
    <row r="20" spans="2:14" x14ac:dyDescent="0.2">
      <c r="B20" s="11">
        <f t="shared" ref="B20:C30" si="0">B5</f>
        <v>2003</v>
      </c>
      <c r="C20" s="4">
        <f t="shared" si="0"/>
        <v>7</v>
      </c>
      <c r="D20" s="4"/>
      <c r="E20" s="4"/>
      <c r="F20" s="9">
        <f t="shared" ref="F20:F30" si="1">IF(C5=0,"",IF(C5="","",(F5/C5)))</f>
        <v>3.7142857142857144</v>
      </c>
      <c r="G20" s="28">
        <f t="shared" ref="G20:G30" si="2">IF(E5=0,"",IF(E5="","",(G5/E5)))</f>
        <v>1.2488888888888889</v>
      </c>
      <c r="H20" s="28">
        <f t="shared" ref="H20:H30" si="3">IF(G5=0,"",IF(G5="","",(H5/G5)))</f>
        <v>0.24911032028469751</v>
      </c>
      <c r="I20" s="28">
        <f t="shared" ref="I20:I30" si="4">IF(G5=0,"",IF(G5="","",(I5/G5)))</f>
        <v>0.10676156583629894</v>
      </c>
      <c r="J20" s="28">
        <f t="shared" ref="J20:J30" si="5">IF(G5=0,"",IF(G5="","",(J5/G5)))</f>
        <v>0.64412811387900359</v>
      </c>
      <c r="K20" s="5"/>
      <c r="L20" s="10">
        <f t="shared" ref="L20:L30" si="6">IF(K5=0,"",IF(K5="","",(L5/K5)))</f>
        <v>2.7147629256618636E-2</v>
      </c>
      <c r="M20" s="10">
        <f t="shared" ref="M20:M30" si="7">IF(K5=0,"",IF(K5="","",(M5/K5)))</f>
        <v>1.7383789533163815E-2</v>
      </c>
      <c r="N20" s="10">
        <f t="shared" ref="N20:N30" si="8">IF(K5=0,"",IF(K5="","",(N5/K5)))</f>
        <v>3.7268783965697765E-2</v>
      </c>
    </row>
    <row r="21" spans="2:14" x14ac:dyDescent="0.2">
      <c r="B21" s="11">
        <f t="shared" si="0"/>
        <v>2004</v>
      </c>
      <c r="C21" s="4">
        <f t="shared" si="0"/>
        <v>8</v>
      </c>
      <c r="D21" s="10">
        <f t="shared" ref="D21:E30" si="9">IF(D5=0,"",IF(D5="","",((D6-D5)/D5)))</f>
        <v>6.1224489795918366E-2</v>
      </c>
      <c r="E21" s="10">
        <f t="shared" si="9"/>
        <v>0.04</v>
      </c>
      <c r="F21" s="9">
        <f t="shared" si="1"/>
        <v>4.625</v>
      </c>
      <c r="G21" s="28">
        <f t="shared" si="2"/>
        <v>1.3376068376068375</v>
      </c>
      <c r="H21" s="28">
        <f t="shared" si="3"/>
        <v>0.16932907348242812</v>
      </c>
      <c r="I21" s="28">
        <f t="shared" si="4"/>
        <v>0.10862619808306709</v>
      </c>
      <c r="J21" s="28">
        <f t="shared" si="5"/>
        <v>0.72204472843450485</v>
      </c>
      <c r="K21" s="28">
        <f t="shared" ref="K21:K30" si="10">IF(K5=0,"",IF(K5="","",(K6-K5)/K5))</f>
        <v>-1.394359409017633E-2</v>
      </c>
      <c r="L21" s="10">
        <f t="shared" si="6"/>
        <v>1.9567855457426009E-2</v>
      </c>
      <c r="M21" s="10">
        <f t="shared" si="7"/>
        <v>8.5198543787500837E-3</v>
      </c>
      <c r="N21" s="10">
        <f t="shared" si="8"/>
        <v>1.8261646329130993E-2</v>
      </c>
    </row>
    <row r="22" spans="2:14" x14ac:dyDescent="0.2">
      <c r="B22" s="11">
        <f t="shared" si="0"/>
        <v>2005</v>
      </c>
      <c r="C22" s="4">
        <f t="shared" si="0"/>
        <v>8</v>
      </c>
      <c r="D22" s="10">
        <f t="shared" si="9"/>
        <v>4.3269230769230768E-2</v>
      </c>
      <c r="E22" s="10">
        <f t="shared" si="9"/>
        <v>0.29914529914529914</v>
      </c>
      <c r="F22" s="9">
        <f t="shared" si="1"/>
        <v>2.625</v>
      </c>
      <c r="G22" s="28">
        <f t="shared" si="2"/>
        <v>1.236842105263158</v>
      </c>
      <c r="H22" s="28">
        <f t="shared" si="3"/>
        <v>0.23404255319148937</v>
      </c>
      <c r="I22" s="28">
        <f t="shared" si="4"/>
        <v>0.1276595744680851</v>
      </c>
      <c r="J22" s="28">
        <f t="shared" si="5"/>
        <v>0.63829787234042556</v>
      </c>
      <c r="K22" s="28">
        <f t="shared" si="10"/>
        <v>5.836648014562125E-2</v>
      </c>
      <c r="L22" s="10">
        <f t="shared" si="6"/>
        <v>1.3695357910661676E-2</v>
      </c>
      <c r="M22" s="10">
        <f t="shared" si="7"/>
        <v>1.2333784536985429E-2</v>
      </c>
      <c r="N22" s="10">
        <f t="shared" si="8"/>
        <v>2.6443188151922925E-2</v>
      </c>
    </row>
    <row r="23" spans="2:14" x14ac:dyDescent="0.2">
      <c r="B23" s="11">
        <f t="shared" si="0"/>
        <v>2006</v>
      </c>
      <c r="C23" s="4">
        <f t="shared" si="0"/>
        <v>7</v>
      </c>
      <c r="D23" s="10">
        <f t="shared" si="9"/>
        <v>-1.8433179723502304E-2</v>
      </c>
      <c r="E23" s="10">
        <f t="shared" si="9"/>
        <v>-8.8815789473684209E-2</v>
      </c>
      <c r="F23" s="9">
        <f t="shared" si="1"/>
        <v>2.1428571428571428</v>
      </c>
      <c r="G23" s="28">
        <f t="shared" si="2"/>
        <v>1.1083032490974729</v>
      </c>
      <c r="H23" s="28">
        <f t="shared" si="3"/>
        <v>0.16938110749185667</v>
      </c>
      <c r="I23" s="28">
        <f t="shared" si="4"/>
        <v>9.7719869706840393E-2</v>
      </c>
      <c r="J23" s="28">
        <f t="shared" si="5"/>
        <v>0.73289902280130292</v>
      </c>
      <c r="K23" s="28">
        <f t="shared" si="10"/>
        <v>-0.12715184329962576</v>
      </c>
      <c r="L23" s="10">
        <f t="shared" si="6"/>
        <v>2.9820928471734429E-2</v>
      </c>
      <c r="M23" s="10">
        <f t="shared" si="7"/>
        <v>2.2468322675399787E-2</v>
      </c>
      <c r="N23" s="10">
        <f t="shared" si="8"/>
        <v>4.813858658468724E-2</v>
      </c>
    </row>
    <row r="24" spans="2:14" x14ac:dyDescent="0.2">
      <c r="B24" s="11">
        <f t="shared" si="0"/>
        <v>2007</v>
      </c>
      <c r="C24" s="4">
        <f t="shared" si="0"/>
        <v>7</v>
      </c>
      <c r="D24" s="10">
        <f t="shared" si="9"/>
        <v>-6.1032863849765258E-2</v>
      </c>
      <c r="E24" s="10">
        <f t="shared" si="9"/>
        <v>-0.25992779783393499</v>
      </c>
      <c r="F24" s="9">
        <f t="shared" si="1"/>
        <v>1.2857142857142858</v>
      </c>
      <c r="G24" s="28">
        <f t="shared" si="2"/>
        <v>1.4292682926829268</v>
      </c>
      <c r="H24" s="28">
        <f t="shared" si="3"/>
        <v>0.16382252559726962</v>
      </c>
      <c r="I24" s="28">
        <f t="shared" si="4"/>
        <v>0.11604095563139932</v>
      </c>
      <c r="J24" s="28">
        <f t="shared" si="5"/>
        <v>0.72013651877133111</v>
      </c>
      <c r="K24" s="28">
        <f t="shared" si="10"/>
        <v>-0.21763165816768684</v>
      </c>
      <c r="L24" s="10">
        <f t="shared" si="6"/>
        <v>4.8889977146588312E-2</v>
      </c>
      <c r="M24" s="10">
        <f t="shared" si="7"/>
        <v>2.9907653560934659E-2</v>
      </c>
      <c r="N24" s="10">
        <f t="shared" si="8"/>
        <v>6.1634252133762418E-2</v>
      </c>
    </row>
    <row r="25" spans="2:14" x14ac:dyDescent="0.2">
      <c r="B25" s="11">
        <f t="shared" si="0"/>
        <v>2008</v>
      </c>
      <c r="C25" s="4">
        <f t="shared" si="0"/>
        <v>7</v>
      </c>
      <c r="D25" s="10">
        <f t="shared" si="9"/>
        <v>0.08</v>
      </c>
      <c r="E25" s="10">
        <f t="shared" si="9"/>
        <v>0.10731707317073171</v>
      </c>
      <c r="F25" s="9">
        <f t="shared" si="1"/>
        <v>4</v>
      </c>
      <c r="G25" s="28">
        <f t="shared" si="2"/>
        <v>1.2378854625550662</v>
      </c>
      <c r="H25" s="28">
        <f t="shared" si="3"/>
        <v>0.18861209964412812</v>
      </c>
      <c r="I25" s="28">
        <f t="shared" si="4"/>
        <v>9.9644128113879002E-2</v>
      </c>
      <c r="J25" s="28">
        <f t="shared" si="5"/>
        <v>0.71174377224199292</v>
      </c>
      <c r="K25" s="28">
        <f t="shared" si="10"/>
        <v>0.20283568863392565</v>
      </c>
      <c r="L25" s="10">
        <f t="shared" si="6"/>
        <v>3.1940674680108569E-2</v>
      </c>
      <c r="M25" s="10">
        <f t="shared" si="7"/>
        <v>1.7070569988367583E-2</v>
      </c>
      <c r="N25" s="10">
        <f t="shared" si="8"/>
        <v>4.7605661108956962E-2</v>
      </c>
    </row>
    <row r="26" spans="2:14" x14ac:dyDescent="0.2">
      <c r="B26" s="11">
        <f t="shared" si="0"/>
        <v>2009</v>
      </c>
      <c r="C26" s="4">
        <f t="shared" si="0"/>
        <v>7</v>
      </c>
      <c r="D26" s="10">
        <f t="shared" si="9"/>
        <v>6.0185185185185182E-2</v>
      </c>
      <c r="E26" s="10">
        <f t="shared" si="9"/>
        <v>6.6079295154185022E-2</v>
      </c>
      <c r="F26" s="9">
        <f t="shared" si="1"/>
        <v>5.4285714285714288</v>
      </c>
      <c r="G26" s="28">
        <f t="shared" si="2"/>
        <v>1.2603305785123966</v>
      </c>
      <c r="H26" s="28">
        <f t="shared" si="3"/>
        <v>0.15737704918032788</v>
      </c>
      <c r="I26" s="28">
        <f t="shared" si="4"/>
        <v>0.13442622950819672</v>
      </c>
      <c r="J26" s="28">
        <f t="shared" si="5"/>
        <v>0.70819672131147537</v>
      </c>
      <c r="K26" s="28">
        <f t="shared" si="10"/>
        <v>0.40886002326483134</v>
      </c>
      <c r="L26" s="10">
        <f t="shared" si="6"/>
        <v>1.6499470200498148E-2</v>
      </c>
      <c r="M26" s="10">
        <f t="shared" si="7"/>
        <v>1.454540450535992E-2</v>
      </c>
      <c r="N26" s="10">
        <f t="shared" si="8"/>
        <v>2.7012894081382709E-2</v>
      </c>
    </row>
    <row r="27" spans="2:14" x14ac:dyDescent="0.2">
      <c r="B27" s="11">
        <f t="shared" si="0"/>
        <v>2010</v>
      </c>
      <c r="C27" s="4">
        <f t="shared" si="0"/>
        <v>7</v>
      </c>
      <c r="D27" s="10">
        <f t="shared" si="9"/>
        <v>-4.8034934497816595E-2</v>
      </c>
      <c r="E27" s="10">
        <f t="shared" si="9"/>
        <v>0.12396694214876033</v>
      </c>
      <c r="F27" s="9">
        <f t="shared" si="1"/>
        <v>1.7142857142857142</v>
      </c>
      <c r="G27" s="28">
        <f t="shared" si="2"/>
        <v>0.87132352941176472</v>
      </c>
      <c r="H27" s="28">
        <f t="shared" si="3"/>
        <v>0.14767932489451477</v>
      </c>
      <c r="I27" s="28">
        <f t="shared" si="4"/>
        <v>0.13924050632911392</v>
      </c>
      <c r="J27" s="28">
        <f t="shared" si="5"/>
        <v>0.71308016877637126</v>
      </c>
      <c r="K27" s="28">
        <f t="shared" si="10"/>
        <v>-0.23641442705968158</v>
      </c>
      <c r="L27" s="10">
        <f t="shared" si="6"/>
        <v>2.3175764565950007E-2</v>
      </c>
      <c r="M27" s="10">
        <f t="shared" si="7"/>
        <v>1.3372019679576132E-2</v>
      </c>
      <c r="N27" s="10">
        <f t="shared" si="8"/>
        <v>2.8636306294941339E-2</v>
      </c>
    </row>
    <row r="28" spans="2:14" x14ac:dyDescent="0.2">
      <c r="B28" s="11">
        <f t="shared" si="0"/>
        <v>2011</v>
      </c>
      <c r="C28" s="4">
        <f t="shared" si="0"/>
        <v>7</v>
      </c>
      <c r="D28" s="10">
        <f t="shared" si="9"/>
        <v>-1.834862385321101E-2</v>
      </c>
      <c r="E28" s="10">
        <f t="shared" si="9"/>
        <v>-9.1911764705882359E-2</v>
      </c>
      <c r="F28" s="9">
        <f t="shared" si="1"/>
        <v>4.1428571428571432</v>
      </c>
      <c r="G28" s="28">
        <f t="shared" si="2"/>
        <v>1.0202429149797572</v>
      </c>
      <c r="H28" s="28">
        <f t="shared" si="3"/>
        <v>0.22619047619047619</v>
      </c>
      <c r="I28" s="28">
        <f t="shared" si="4"/>
        <v>0.12301587301587301</v>
      </c>
      <c r="J28" s="28">
        <f t="shared" si="5"/>
        <v>0.65079365079365081</v>
      </c>
      <c r="K28" s="28">
        <f t="shared" si="10"/>
        <v>-2.0274288597740093E-3</v>
      </c>
      <c r="L28" s="10">
        <f t="shared" si="6"/>
        <v>1.8906937058138382E-2</v>
      </c>
      <c r="M28" s="10">
        <f t="shared" si="7"/>
        <v>8.9478388847254696E-3</v>
      </c>
      <c r="N28" s="10">
        <f t="shared" si="8"/>
        <v>1.3065108845810046E-2</v>
      </c>
    </row>
    <row r="29" spans="2:14" x14ac:dyDescent="0.2">
      <c r="B29" s="11">
        <f t="shared" si="0"/>
        <v>2012</v>
      </c>
      <c r="C29" s="4">
        <f t="shared" si="0"/>
        <v>9</v>
      </c>
      <c r="D29" s="10">
        <f t="shared" si="9"/>
        <v>9.3457943925233638E-3</v>
      </c>
      <c r="E29" s="10">
        <f t="shared" si="9"/>
        <v>-0.10931174089068826</v>
      </c>
      <c r="F29" s="9">
        <f t="shared" si="1"/>
        <v>0.33333333333333331</v>
      </c>
      <c r="G29" s="28">
        <f t="shared" si="2"/>
        <v>1.1045454545454545</v>
      </c>
      <c r="H29" s="28">
        <f t="shared" si="3"/>
        <v>0.21810699588477367</v>
      </c>
      <c r="I29" s="28">
        <f t="shared" si="4"/>
        <v>0.102880658436214</v>
      </c>
      <c r="J29" s="28">
        <f t="shared" si="5"/>
        <v>0.67901234567901236</v>
      </c>
      <c r="K29" s="28">
        <f t="shared" si="10"/>
        <v>-0.17614872734824338</v>
      </c>
      <c r="L29" s="10">
        <f t="shared" si="6"/>
        <v>2.9152601814913859E-2</v>
      </c>
      <c r="M29" s="10">
        <f t="shared" si="7"/>
        <v>1.3995440796107142E-2</v>
      </c>
      <c r="N29" s="10">
        <f t="shared" si="8"/>
        <v>2.5163298408662486E-2</v>
      </c>
    </row>
    <row r="30" spans="2:14" x14ac:dyDescent="0.2">
      <c r="B30" s="11">
        <f t="shared" si="0"/>
        <v>2013</v>
      </c>
      <c r="C30" s="4">
        <f t="shared" si="0"/>
        <v>9</v>
      </c>
      <c r="D30" s="10">
        <f t="shared" si="9"/>
        <v>0</v>
      </c>
      <c r="E30" s="10">
        <f t="shared" si="9"/>
        <v>3.1818181818181815E-2</v>
      </c>
      <c r="F30" s="9">
        <f t="shared" si="1"/>
        <v>1.2222222222222223</v>
      </c>
      <c r="G30" s="28">
        <f t="shared" si="2"/>
        <v>0.8458149779735683</v>
      </c>
      <c r="H30" s="28">
        <f t="shared" si="3"/>
        <v>0.23958333333333334</v>
      </c>
      <c r="I30" s="28">
        <f t="shared" si="4"/>
        <v>8.8541666666666671E-2</v>
      </c>
      <c r="J30" s="28">
        <f t="shared" si="5"/>
        <v>0.671875</v>
      </c>
      <c r="K30" s="28">
        <f t="shared" si="10"/>
        <v>-1.4806453027048354E-2</v>
      </c>
      <c r="L30" s="10">
        <f t="shared" si="6"/>
        <v>3.097015340460325E-2</v>
      </c>
      <c r="M30" s="10">
        <f t="shared" si="7"/>
        <v>1.4350394357736419E-2</v>
      </c>
      <c r="N30" s="10">
        <f t="shared" si="8"/>
        <v>1.3460447420822533E-2</v>
      </c>
    </row>
    <row r="32" spans="2:14" x14ac:dyDescent="0.2">
      <c r="B32" s="37" t="s">
        <v>34</v>
      </c>
      <c r="C32" s="37"/>
      <c r="D32" s="37"/>
      <c r="E32" s="37"/>
      <c r="F32" s="37"/>
      <c r="G32" s="37"/>
      <c r="H32" s="37"/>
    </row>
    <row r="33" spans="2:6" x14ac:dyDescent="0.2">
      <c r="B33" s="37" t="s">
        <v>26</v>
      </c>
      <c r="C33" s="37"/>
      <c r="D33" s="37"/>
      <c r="E33" s="37"/>
      <c r="F33" s="37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11.14062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1" width="10" bestFit="1" customWidth="1"/>
    <col min="12" max="12" width="7.42578125" bestFit="1" customWidth="1"/>
    <col min="13" max="13" width="10" bestFit="1" customWidth="1"/>
    <col min="14" max="14" width="7.5703125" bestFit="1" customWidth="1"/>
  </cols>
  <sheetData>
    <row r="1" spans="1:14" ht="23.25" x14ac:dyDescent="0.35">
      <c r="B1" s="35" t="s">
        <v>24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ht="18" x14ac:dyDescent="0.25">
      <c r="B2" s="36" t="str">
        <f>"Canada and USA: "&amp; B5 &amp; "-" &amp; B15</f>
        <v>Canada and USA: 2003-2013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4" spans="1:14" s="1" customFormat="1" ht="38.25" x14ac:dyDescent="0.2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91</v>
      </c>
      <c r="H4" s="2" t="s">
        <v>87</v>
      </c>
      <c r="I4" s="2" t="s">
        <v>88</v>
      </c>
      <c r="J4" s="2" t="s">
        <v>98</v>
      </c>
      <c r="K4" s="2" t="s">
        <v>89</v>
      </c>
      <c r="L4" s="2" t="s">
        <v>4</v>
      </c>
      <c r="M4" s="2" t="s">
        <v>90</v>
      </c>
      <c r="N4" s="2" t="s">
        <v>27</v>
      </c>
    </row>
    <row r="5" spans="1:14" x14ac:dyDescent="0.2">
      <c r="A5" t="s">
        <v>62</v>
      </c>
      <c r="B5" s="11">
        <v>2003</v>
      </c>
      <c r="C5" s="4">
        <v>9</v>
      </c>
      <c r="D5" s="4">
        <v>222</v>
      </c>
      <c r="E5" s="4">
        <v>20</v>
      </c>
      <c r="F5" s="4">
        <v>5</v>
      </c>
      <c r="G5" s="4">
        <v>25</v>
      </c>
      <c r="H5" s="4">
        <v>17</v>
      </c>
      <c r="I5" s="4">
        <v>0</v>
      </c>
      <c r="J5" s="4">
        <v>8</v>
      </c>
      <c r="K5" s="5">
        <v>14548</v>
      </c>
      <c r="L5" s="5">
        <v>360</v>
      </c>
      <c r="M5" s="5">
        <v>0</v>
      </c>
      <c r="N5" s="5">
        <v>1026</v>
      </c>
    </row>
    <row r="6" spans="1:14" x14ac:dyDescent="0.2">
      <c r="A6" t="s">
        <v>62</v>
      </c>
      <c r="B6" s="11">
        <v>2004</v>
      </c>
      <c r="C6" s="4">
        <v>6</v>
      </c>
      <c r="D6" s="4">
        <v>194</v>
      </c>
      <c r="E6" s="4">
        <v>2</v>
      </c>
      <c r="F6" s="4">
        <v>0</v>
      </c>
      <c r="G6" s="4">
        <v>42</v>
      </c>
      <c r="H6" s="4">
        <v>42</v>
      </c>
      <c r="I6" s="4">
        <v>0</v>
      </c>
      <c r="J6" s="4">
        <v>0</v>
      </c>
      <c r="K6" s="5">
        <v>16016</v>
      </c>
      <c r="L6" s="5">
        <v>265</v>
      </c>
      <c r="M6" s="5">
        <v>0</v>
      </c>
      <c r="N6" s="5">
        <v>365</v>
      </c>
    </row>
    <row r="7" spans="1:14" x14ac:dyDescent="0.2">
      <c r="A7" t="s">
        <v>62</v>
      </c>
      <c r="B7" s="11">
        <v>2005</v>
      </c>
      <c r="C7" s="4">
        <v>5</v>
      </c>
      <c r="D7" s="4">
        <v>170</v>
      </c>
      <c r="E7" s="4">
        <v>45</v>
      </c>
      <c r="F7" s="4">
        <v>0</v>
      </c>
      <c r="G7" s="4">
        <v>13</v>
      </c>
      <c r="H7" s="4">
        <v>11</v>
      </c>
      <c r="I7" s="4">
        <v>2</v>
      </c>
      <c r="J7" s="4">
        <v>0</v>
      </c>
      <c r="K7" s="5">
        <v>15632</v>
      </c>
      <c r="L7" s="5">
        <v>400</v>
      </c>
      <c r="M7" s="5">
        <v>0</v>
      </c>
      <c r="N7" s="5">
        <v>1140</v>
      </c>
    </row>
    <row r="8" spans="1:14" x14ac:dyDescent="0.2">
      <c r="A8" t="s">
        <v>62</v>
      </c>
      <c r="B8" s="11">
        <v>2006</v>
      </c>
      <c r="C8" s="4">
        <v>5</v>
      </c>
      <c r="D8" s="4">
        <v>91</v>
      </c>
      <c r="E8" s="4">
        <v>40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5">
        <v>18959</v>
      </c>
      <c r="L8" s="5">
        <v>312</v>
      </c>
      <c r="M8" s="5">
        <v>200</v>
      </c>
      <c r="N8" s="5">
        <v>311</v>
      </c>
    </row>
    <row r="9" spans="1:14" x14ac:dyDescent="0.2">
      <c r="A9" t="s">
        <v>62</v>
      </c>
      <c r="B9" s="11">
        <v>2007</v>
      </c>
      <c r="C9" s="4">
        <v>3</v>
      </c>
      <c r="D9" s="4">
        <v>90</v>
      </c>
      <c r="E9" s="4">
        <v>0</v>
      </c>
      <c r="F9" s="4">
        <v>0</v>
      </c>
      <c r="G9" s="4">
        <v>11</v>
      </c>
      <c r="H9" s="4">
        <v>8</v>
      </c>
      <c r="I9" s="4">
        <v>3</v>
      </c>
      <c r="J9" s="4">
        <v>0</v>
      </c>
      <c r="K9" s="5">
        <v>29589</v>
      </c>
      <c r="L9" s="5">
        <v>1000</v>
      </c>
      <c r="M9" s="5">
        <v>250</v>
      </c>
      <c r="N9" s="5">
        <v>400</v>
      </c>
    </row>
    <row r="10" spans="1:14" x14ac:dyDescent="0.2">
      <c r="A10" t="s">
        <v>62</v>
      </c>
      <c r="B10" s="11">
        <v>2008</v>
      </c>
      <c r="C10" s="4">
        <v>3</v>
      </c>
      <c r="D10" s="4">
        <v>86</v>
      </c>
      <c r="E10" s="4">
        <v>30</v>
      </c>
      <c r="F10" s="4">
        <v>0</v>
      </c>
      <c r="G10" s="4">
        <v>9</v>
      </c>
      <c r="H10" s="4">
        <v>7</v>
      </c>
      <c r="I10" s="4">
        <v>2</v>
      </c>
      <c r="J10" s="4">
        <v>0</v>
      </c>
      <c r="K10" s="5">
        <v>36289</v>
      </c>
      <c r="L10" s="5">
        <v>1021</v>
      </c>
      <c r="M10" s="5">
        <v>426</v>
      </c>
      <c r="N10" s="5">
        <v>1298</v>
      </c>
    </row>
    <row r="11" spans="1:14" x14ac:dyDescent="0.2">
      <c r="A11" t="s">
        <v>62</v>
      </c>
      <c r="B11" s="11">
        <v>2009</v>
      </c>
      <c r="C11" s="4">
        <v>3</v>
      </c>
      <c r="D11" s="4">
        <v>86</v>
      </c>
      <c r="E11" s="4">
        <v>37</v>
      </c>
      <c r="F11" s="4">
        <v>0</v>
      </c>
      <c r="G11" s="4">
        <v>10</v>
      </c>
      <c r="H11" s="4">
        <v>7</v>
      </c>
      <c r="I11" s="4">
        <v>3</v>
      </c>
      <c r="J11" s="4">
        <v>0</v>
      </c>
      <c r="K11" s="5">
        <v>34768</v>
      </c>
      <c r="L11" s="5">
        <v>1397</v>
      </c>
      <c r="M11" s="5">
        <v>325</v>
      </c>
      <c r="N11" s="5">
        <v>1640</v>
      </c>
    </row>
    <row r="12" spans="1:14" x14ac:dyDescent="0.2">
      <c r="A12" t="s">
        <v>62</v>
      </c>
      <c r="B12" s="11">
        <v>2010</v>
      </c>
      <c r="C12" s="4">
        <v>3</v>
      </c>
      <c r="D12" s="4">
        <v>85</v>
      </c>
      <c r="E12" s="4">
        <v>55</v>
      </c>
      <c r="F12" s="4">
        <v>2</v>
      </c>
      <c r="G12" s="4">
        <v>35</v>
      </c>
      <c r="H12" s="4">
        <v>5</v>
      </c>
      <c r="I12" s="4">
        <v>5</v>
      </c>
      <c r="J12" s="4">
        <v>25</v>
      </c>
      <c r="K12" s="5">
        <v>33049</v>
      </c>
      <c r="L12" s="5">
        <v>1296</v>
      </c>
      <c r="M12" s="5">
        <v>371</v>
      </c>
      <c r="N12" s="5">
        <v>1666</v>
      </c>
    </row>
    <row r="13" spans="1:14" x14ac:dyDescent="0.2">
      <c r="A13" t="s">
        <v>62</v>
      </c>
      <c r="B13" s="11">
        <v>2011</v>
      </c>
      <c r="C13" s="4">
        <v>3</v>
      </c>
      <c r="D13" s="4">
        <v>86</v>
      </c>
      <c r="E13" s="4">
        <v>40</v>
      </c>
      <c r="F13" s="4">
        <v>1</v>
      </c>
      <c r="G13" s="4">
        <v>11</v>
      </c>
      <c r="H13" s="4">
        <v>7</v>
      </c>
      <c r="I13" s="4">
        <v>4</v>
      </c>
      <c r="J13" s="4">
        <v>0</v>
      </c>
      <c r="K13" s="5">
        <v>33437</v>
      </c>
      <c r="L13" s="5">
        <v>1045</v>
      </c>
      <c r="M13" s="5">
        <v>598</v>
      </c>
      <c r="N13" s="5">
        <v>1594</v>
      </c>
    </row>
    <row r="14" spans="1:14" x14ac:dyDescent="0.2">
      <c r="A14" t="s">
        <v>62</v>
      </c>
      <c r="B14" s="11">
        <v>2012</v>
      </c>
      <c r="C14" s="4">
        <v>2</v>
      </c>
      <c r="D14" s="4">
        <v>80</v>
      </c>
      <c r="E14" s="4">
        <v>50</v>
      </c>
      <c r="F14" s="4">
        <v>4</v>
      </c>
      <c r="G14" s="4">
        <v>14</v>
      </c>
      <c r="H14" s="4">
        <v>9</v>
      </c>
      <c r="I14" s="4">
        <v>5</v>
      </c>
      <c r="J14" s="4">
        <v>0</v>
      </c>
      <c r="K14" s="5">
        <v>33068</v>
      </c>
      <c r="L14" s="5">
        <v>1385</v>
      </c>
      <c r="M14" s="5">
        <v>396</v>
      </c>
      <c r="N14" s="5">
        <v>1724</v>
      </c>
    </row>
    <row r="15" spans="1:14" x14ac:dyDescent="0.2">
      <c r="A15" t="s">
        <v>62</v>
      </c>
      <c r="B15" s="11">
        <v>2013</v>
      </c>
      <c r="C15" s="4">
        <v>2</v>
      </c>
      <c r="D15" s="4">
        <v>88</v>
      </c>
      <c r="E15" s="4">
        <v>55</v>
      </c>
      <c r="F15" s="4">
        <v>8</v>
      </c>
      <c r="G15" s="4">
        <v>25</v>
      </c>
      <c r="H15" s="4">
        <v>8</v>
      </c>
      <c r="I15" s="4">
        <v>9</v>
      </c>
      <c r="J15" s="4">
        <v>8</v>
      </c>
      <c r="K15" s="5">
        <v>34901</v>
      </c>
      <c r="L15" s="5">
        <v>1033</v>
      </c>
      <c r="M15" s="5">
        <v>453</v>
      </c>
      <c r="N15" s="5">
        <v>1034</v>
      </c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">
      <c r="B17" s="6" t="s">
        <v>7</v>
      </c>
      <c r="F17" s="7">
        <f>SUM(F5:F15)</f>
        <v>20</v>
      </c>
      <c r="K17" s="8">
        <f>SUM(K5:K15)</f>
        <v>300256</v>
      </c>
      <c r="L17" s="8">
        <f>SUM(L5:L15)</f>
        <v>9514</v>
      </c>
      <c r="M17" s="8">
        <f>SUM(M5:M15)</f>
        <v>3019</v>
      </c>
      <c r="N17" s="8">
        <f>SUM(N5:N15)</f>
        <v>12198</v>
      </c>
    </row>
    <row r="19" spans="2:14" ht="63.75" x14ac:dyDescent="0.2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92</v>
      </c>
      <c r="H19" s="2" t="s">
        <v>93</v>
      </c>
      <c r="I19" s="2" t="s">
        <v>94</v>
      </c>
      <c r="J19" s="2" t="s">
        <v>95</v>
      </c>
      <c r="K19" s="2" t="s">
        <v>96</v>
      </c>
      <c r="L19" s="2" t="s">
        <v>11</v>
      </c>
      <c r="M19" s="2" t="s">
        <v>97</v>
      </c>
      <c r="N19" s="2" t="s">
        <v>28</v>
      </c>
    </row>
    <row r="20" spans="2:14" x14ac:dyDescent="0.2">
      <c r="B20" s="11">
        <f t="shared" ref="B20:C30" si="0">B5</f>
        <v>2003</v>
      </c>
      <c r="C20" s="4">
        <f t="shared" si="0"/>
        <v>9</v>
      </c>
      <c r="D20" s="4"/>
      <c r="E20" s="4"/>
      <c r="F20" s="9">
        <f t="shared" ref="F20:F30" si="1">IF(C5=0,"",IF(C5="","",(F5/C5)))</f>
        <v>0.55555555555555558</v>
      </c>
      <c r="G20" s="28">
        <f t="shared" ref="G20:G30" si="2">IF(E5=0,"",IF(E5="","",(G5/E5)))</f>
        <v>1.25</v>
      </c>
      <c r="H20" s="28">
        <f t="shared" ref="H20:H30" si="3">IF(G5=0,"",IF(G5="","",(H5/G5)))</f>
        <v>0.68</v>
      </c>
      <c r="I20" s="28">
        <f t="shared" ref="I20:I30" si="4">IF(G5=0,"",IF(G5="","",(I5/G5)))</f>
        <v>0</v>
      </c>
      <c r="J20" s="28">
        <f t="shared" ref="J20:J30" si="5">IF(G5=0,"",IF(G5="","",(J5/G5)))</f>
        <v>0.32</v>
      </c>
      <c r="K20" s="5"/>
      <c r="L20" s="10">
        <f t="shared" ref="L20:L30" si="6">IF(K5=0,"",IF(K5="","",(L5/K5)))</f>
        <v>2.4745669507836129E-2</v>
      </c>
      <c r="M20" s="10">
        <f t="shared" ref="M20:M30" si="7">IF(K5=0,"",IF(K5="","",(M5/K5)))</f>
        <v>0</v>
      </c>
      <c r="N20" s="10">
        <f t="shared" ref="N20:N30" si="8">IF(K5=0,"",IF(K5="","",(N5/K5)))</f>
        <v>7.0525158097332966E-2</v>
      </c>
    </row>
    <row r="21" spans="2:14" x14ac:dyDescent="0.2">
      <c r="B21" s="11">
        <f t="shared" si="0"/>
        <v>2004</v>
      </c>
      <c r="C21" s="4">
        <f t="shared" si="0"/>
        <v>6</v>
      </c>
      <c r="D21" s="10">
        <f t="shared" ref="D21:E30" si="9">IF(D5=0,"",IF(D5="","",((D6-D5)/D5)))</f>
        <v>-0.12612612612612611</v>
      </c>
      <c r="E21" s="10">
        <f t="shared" si="9"/>
        <v>-0.9</v>
      </c>
      <c r="F21" s="9">
        <f t="shared" si="1"/>
        <v>0</v>
      </c>
      <c r="G21" s="28">
        <f t="shared" si="2"/>
        <v>21</v>
      </c>
      <c r="H21" s="28">
        <f t="shared" si="3"/>
        <v>1</v>
      </c>
      <c r="I21" s="28">
        <f t="shared" si="4"/>
        <v>0</v>
      </c>
      <c r="J21" s="28">
        <f t="shared" si="5"/>
        <v>0</v>
      </c>
      <c r="K21" s="28">
        <f t="shared" ref="K21:K30" si="10">IF(K5=0,"",IF(K5="","",(K6-K5)/K5))</f>
        <v>0.10090734121528733</v>
      </c>
      <c r="L21" s="10">
        <f t="shared" si="6"/>
        <v>1.6545954045954044E-2</v>
      </c>
      <c r="M21" s="10">
        <f t="shared" si="7"/>
        <v>0</v>
      </c>
      <c r="N21" s="10">
        <f t="shared" si="8"/>
        <v>2.2789710289710288E-2</v>
      </c>
    </row>
    <row r="22" spans="2:14" x14ac:dyDescent="0.2">
      <c r="B22" s="11">
        <f t="shared" si="0"/>
        <v>2005</v>
      </c>
      <c r="C22" s="4">
        <f t="shared" si="0"/>
        <v>5</v>
      </c>
      <c r="D22" s="10">
        <f t="shared" si="9"/>
        <v>-0.12371134020618557</v>
      </c>
      <c r="E22" s="10">
        <f t="shared" si="9"/>
        <v>21.5</v>
      </c>
      <c r="F22" s="9">
        <f t="shared" si="1"/>
        <v>0</v>
      </c>
      <c r="G22" s="28">
        <f t="shared" si="2"/>
        <v>0.28888888888888886</v>
      </c>
      <c r="H22" s="28">
        <f t="shared" si="3"/>
        <v>0.84615384615384615</v>
      </c>
      <c r="I22" s="28">
        <f t="shared" si="4"/>
        <v>0.15384615384615385</v>
      </c>
      <c r="J22" s="28">
        <f t="shared" si="5"/>
        <v>0</v>
      </c>
      <c r="K22" s="28">
        <f t="shared" si="10"/>
        <v>-2.3976023976023976E-2</v>
      </c>
      <c r="L22" s="10">
        <f t="shared" si="6"/>
        <v>2.5588536335721598E-2</v>
      </c>
      <c r="M22" s="10">
        <f t="shared" si="7"/>
        <v>0</v>
      </c>
      <c r="N22" s="10">
        <f t="shared" si="8"/>
        <v>7.2927328556806545E-2</v>
      </c>
    </row>
    <row r="23" spans="2:14" x14ac:dyDescent="0.2">
      <c r="B23" s="11">
        <f t="shared" si="0"/>
        <v>2006</v>
      </c>
      <c r="C23" s="4">
        <f t="shared" si="0"/>
        <v>5</v>
      </c>
      <c r="D23" s="10">
        <f t="shared" si="9"/>
        <v>-0.46470588235294119</v>
      </c>
      <c r="E23" s="10">
        <f t="shared" si="9"/>
        <v>-0.1111111111111111</v>
      </c>
      <c r="F23" s="9">
        <f t="shared" si="1"/>
        <v>0</v>
      </c>
      <c r="G23" s="28">
        <f t="shared" si="2"/>
        <v>0</v>
      </c>
      <c r="H23" s="28" t="str">
        <f t="shared" si="3"/>
        <v/>
      </c>
      <c r="I23" s="28" t="str">
        <f t="shared" si="4"/>
        <v/>
      </c>
      <c r="J23" s="28" t="str">
        <f t="shared" si="5"/>
        <v/>
      </c>
      <c r="K23" s="28">
        <f t="shared" si="10"/>
        <v>0.21283265097236437</v>
      </c>
      <c r="L23" s="10">
        <f t="shared" si="6"/>
        <v>1.6456564164776623E-2</v>
      </c>
      <c r="M23" s="10">
        <f t="shared" si="7"/>
        <v>1.0549079592805528E-2</v>
      </c>
      <c r="N23" s="10">
        <f t="shared" si="8"/>
        <v>1.6403818766812597E-2</v>
      </c>
    </row>
    <row r="24" spans="2:14" x14ac:dyDescent="0.2">
      <c r="B24" s="11">
        <f t="shared" si="0"/>
        <v>2007</v>
      </c>
      <c r="C24" s="4">
        <f t="shared" si="0"/>
        <v>3</v>
      </c>
      <c r="D24" s="10">
        <f t="shared" si="9"/>
        <v>-1.098901098901099E-2</v>
      </c>
      <c r="E24" s="10">
        <f t="shared" si="9"/>
        <v>-1</v>
      </c>
      <c r="F24" s="9">
        <f t="shared" si="1"/>
        <v>0</v>
      </c>
      <c r="G24" s="28" t="str">
        <f t="shared" si="2"/>
        <v/>
      </c>
      <c r="H24" s="28">
        <f t="shared" si="3"/>
        <v>0.72727272727272729</v>
      </c>
      <c r="I24" s="28">
        <f t="shared" si="4"/>
        <v>0.27272727272727271</v>
      </c>
      <c r="J24" s="28">
        <f t="shared" si="5"/>
        <v>0</v>
      </c>
      <c r="K24" s="28">
        <f t="shared" si="10"/>
        <v>0.56068358035761379</v>
      </c>
      <c r="L24" s="10">
        <f t="shared" si="6"/>
        <v>3.3796343235661899E-2</v>
      </c>
      <c r="M24" s="10">
        <f t="shared" si="7"/>
        <v>8.4490858089154748E-3</v>
      </c>
      <c r="N24" s="10">
        <f t="shared" si="8"/>
        <v>1.3518537294264761E-2</v>
      </c>
    </row>
    <row r="25" spans="2:14" x14ac:dyDescent="0.2">
      <c r="B25" s="11">
        <f t="shared" si="0"/>
        <v>2008</v>
      </c>
      <c r="C25" s="4">
        <f t="shared" si="0"/>
        <v>3</v>
      </c>
      <c r="D25" s="10">
        <f t="shared" si="9"/>
        <v>-4.4444444444444446E-2</v>
      </c>
      <c r="E25" s="10" t="str">
        <f t="shared" si="9"/>
        <v/>
      </c>
      <c r="F25" s="9">
        <f t="shared" si="1"/>
        <v>0</v>
      </c>
      <c r="G25" s="28">
        <f t="shared" si="2"/>
        <v>0.3</v>
      </c>
      <c r="H25" s="28">
        <f t="shared" si="3"/>
        <v>0.77777777777777779</v>
      </c>
      <c r="I25" s="28">
        <f t="shared" si="4"/>
        <v>0.22222222222222221</v>
      </c>
      <c r="J25" s="28">
        <f t="shared" si="5"/>
        <v>0</v>
      </c>
      <c r="K25" s="28">
        <f t="shared" si="10"/>
        <v>0.22643549967893473</v>
      </c>
      <c r="L25" s="10">
        <f t="shared" si="6"/>
        <v>2.8135247595690156E-2</v>
      </c>
      <c r="M25" s="10">
        <f t="shared" si="7"/>
        <v>1.1739094491443688E-2</v>
      </c>
      <c r="N25" s="10">
        <f t="shared" si="8"/>
        <v>3.5768414671112456E-2</v>
      </c>
    </row>
    <row r="26" spans="2:14" x14ac:dyDescent="0.2">
      <c r="B26" s="11">
        <f t="shared" si="0"/>
        <v>2009</v>
      </c>
      <c r="C26" s="4">
        <f t="shared" si="0"/>
        <v>3</v>
      </c>
      <c r="D26" s="10">
        <f t="shared" si="9"/>
        <v>0</v>
      </c>
      <c r="E26" s="10">
        <f t="shared" si="9"/>
        <v>0.23333333333333334</v>
      </c>
      <c r="F26" s="9">
        <f t="shared" si="1"/>
        <v>0</v>
      </c>
      <c r="G26" s="28">
        <f t="shared" si="2"/>
        <v>0.27027027027027029</v>
      </c>
      <c r="H26" s="28">
        <f t="shared" si="3"/>
        <v>0.7</v>
      </c>
      <c r="I26" s="28">
        <f t="shared" si="4"/>
        <v>0.3</v>
      </c>
      <c r="J26" s="28">
        <f t="shared" si="5"/>
        <v>0</v>
      </c>
      <c r="K26" s="28">
        <f t="shared" si="10"/>
        <v>-4.1913527515225001E-2</v>
      </c>
      <c r="L26" s="10">
        <f t="shared" si="6"/>
        <v>4.0180625862862404E-2</v>
      </c>
      <c r="M26" s="10">
        <f t="shared" si="7"/>
        <v>9.3476760239300499E-3</v>
      </c>
      <c r="N26" s="10">
        <f t="shared" si="8"/>
        <v>4.716981132075472E-2</v>
      </c>
    </row>
    <row r="27" spans="2:14" x14ac:dyDescent="0.2">
      <c r="B27" s="11">
        <f t="shared" si="0"/>
        <v>2010</v>
      </c>
      <c r="C27" s="4">
        <f t="shared" si="0"/>
        <v>3</v>
      </c>
      <c r="D27" s="10">
        <f t="shared" si="9"/>
        <v>-1.1627906976744186E-2</v>
      </c>
      <c r="E27" s="10">
        <f t="shared" si="9"/>
        <v>0.48648648648648651</v>
      </c>
      <c r="F27" s="9">
        <f t="shared" si="1"/>
        <v>0.66666666666666663</v>
      </c>
      <c r="G27" s="28">
        <f t="shared" si="2"/>
        <v>0.63636363636363635</v>
      </c>
      <c r="H27" s="28">
        <f t="shared" si="3"/>
        <v>0.14285714285714285</v>
      </c>
      <c r="I27" s="28">
        <f t="shared" si="4"/>
        <v>0.14285714285714285</v>
      </c>
      <c r="J27" s="28">
        <f t="shared" si="5"/>
        <v>0.7142857142857143</v>
      </c>
      <c r="K27" s="28">
        <f t="shared" si="10"/>
        <v>-4.9442015646571559E-2</v>
      </c>
      <c r="L27" s="10">
        <f t="shared" si="6"/>
        <v>3.9214499682289933E-2</v>
      </c>
      <c r="M27" s="10">
        <f t="shared" si="7"/>
        <v>1.1225755696087627E-2</v>
      </c>
      <c r="N27" s="10">
        <f t="shared" si="8"/>
        <v>5.0409997276770854E-2</v>
      </c>
    </row>
    <row r="28" spans="2:14" x14ac:dyDescent="0.2">
      <c r="B28" s="11">
        <f t="shared" si="0"/>
        <v>2011</v>
      </c>
      <c r="C28" s="4">
        <f t="shared" si="0"/>
        <v>3</v>
      </c>
      <c r="D28" s="10">
        <f t="shared" si="9"/>
        <v>1.1764705882352941E-2</v>
      </c>
      <c r="E28" s="10">
        <f t="shared" si="9"/>
        <v>-0.27272727272727271</v>
      </c>
      <c r="F28" s="9">
        <f t="shared" si="1"/>
        <v>0.33333333333333331</v>
      </c>
      <c r="G28" s="28">
        <f t="shared" si="2"/>
        <v>0.27500000000000002</v>
      </c>
      <c r="H28" s="28">
        <f t="shared" si="3"/>
        <v>0.63636363636363635</v>
      </c>
      <c r="I28" s="28">
        <f t="shared" si="4"/>
        <v>0.36363636363636365</v>
      </c>
      <c r="J28" s="28">
        <f t="shared" si="5"/>
        <v>0</v>
      </c>
      <c r="K28" s="28">
        <f t="shared" si="10"/>
        <v>1.1740143423401616E-2</v>
      </c>
      <c r="L28" s="10">
        <f t="shared" si="6"/>
        <v>3.1252803780243442E-2</v>
      </c>
      <c r="M28" s="10">
        <f t="shared" si="7"/>
        <v>1.7884379579507732E-2</v>
      </c>
      <c r="N28" s="10">
        <f t="shared" si="8"/>
        <v>4.767174088584502E-2</v>
      </c>
    </row>
    <row r="29" spans="2:14" x14ac:dyDescent="0.2">
      <c r="B29" s="11">
        <f t="shared" si="0"/>
        <v>2012</v>
      </c>
      <c r="C29" s="4">
        <f t="shared" si="0"/>
        <v>2</v>
      </c>
      <c r="D29" s="10">
        <f t="shared" si="9"/>
        <v>-6.9767441860465115E-2</v>
      </c>
      <c r="E29" s="10">
        <f t="shared" si="9"/>
        <v>0.25</v>
      </c>
      <c r="F29" s="9">
        <f t="shared" si="1"/>
        <v>2</v>
      </c>
      <c r="G29" s="28">
        <f t="shared" si="2"/>
        <v>0.28000000000000003</v>
      </c>
      <c r="H29" s="28">
        <f t="shared" si="3"/>
        <v>0.6428571428571429</v>
      </c>
      <c r="I29" s="28">
        <f t="shared" si="4"/>
        <v>0.35714285714285715</v>
      </c>
      <c r="J29" s="28">
        <f t="shared" si="5"/>
        <v>0</v>
      </c>
      <c r="K29" s="28">
        <f t="shared" si="10"/>
        <v>-1.1035679038191226E-2</v>
      </c>
      <c r="L29" s="10">
        <f t="shared" si="6"/>
        <v>4.1883391798717792E-2</v>
      </c>
      <c r="M29" s="10">
        <f t="shared" si="7"/>
        <v>1.1975323575662271E-2</v>
      </c>
      <c r="N29" s="10">
        <f t="shared" si="8"/>
        <v>5.2134994556671102E-2</v>
      </c>
    </row>
    <row r="30" spans="2:14" x14ac:dyDescent="0.2">
      <c r="B30" s="11">
        <f t="shared" si="0"/>
        <v>2013</v>
      </c>
      <c r="C30" s="4">
        <f t="shared" si="0"/>
        <v>2</v>
      </c>
      <c r="D30" s="10">
        <f t="shared" si="9"/>
        <v>0.1</v>
      </c>
      <c r="E30" s="10">
        <f t="shared" si="9"/>
        <v>0.1</v>
      </c>
      <c r="F30" s="9">
        <f t="shared" si="1"/>
        <v>4</v>
      </c>
      <c r="G30" s="28">
        <f t="shared" si="2"/>
        <v>0.45454545454545453</v>
      </c>
      <c r="H30" s="28">
        <f t="shared" si="3"/>
        <v>0.32</v>
      </c>
      <c r="I30" s="28">
        <f t="shared" si="4"/>
        <v>0.36</v>
      </c>
      <c r="J30" s="28">
        <f t="shared" si="5"/>
        <v>0.32</v>
      </c>
      <c r="K30" s="28">
        <f t="shared" si="10"/>
        <v>5.5431232611588242E-2</v>
      </c>
      <c r="L30" s="10">
        <f t="shared" si="6"/>
        <v>2.9598005787799777E-2</v>
      </c>
      <c r="M30" s="10">
        <f t="shared" si="7"/>
        <v>1.2979570785937365E-2</v>
      </c>
      <c r="N30" s="10">
        <f t="shared" si="8"/>
        <v>2.9626658261940917E-2</v>
      </c>
    </row>
    <row r="32" spans="2:14" x14ac:dyDescent="0.2">
      <c r="B32" s="37" t="s">
        <v>34</v>
      </c>
      <c r="C32" s="37"/>
      <c r="D32" s="37"/>
      <c r="E32" s="37"/>
      <c r="F32" s="37"/>
      <c r="G32" s="37"/>
      <c r="H32" s="37"/>
    </row>
    <row r="33" spans="2:6" x14ac:dyDescent="0.2">
      <c r="B33" s="37" t="s">
        <v>26</v>
      </c>
      <c r="C33" s="37"/>
      <c r="D33" s="37"/>
      <c r="E33" s="37"/>
      <c r="F33" s="37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6.2851562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1" width="10" bestFit="1" customWidth="1"/>
    <col min="12" max="12" width="7.42578125" bestFit="1" customWidth="1"/>
    <col min="13" max="13" width="10" bestFit="1" customWidth="1"/>
    <col min="14" max="14" width="7.42578125" bestFit="1" customWidth="1"/>
  </cols>
  <sheetData>
    <row r="1" spans="1:14" ht="23.25" x14ac:dyDescent="0.35">
      <c r="B1" s="35" t="s">
        <v>79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ht="18" x14ac:dyDescent="0.25">
      <c r="B2" s="36" t="str">
        <f>"Canada and USA: "&amp; B5 &amp; "-" &amp; B15</f>
        <v>Canada and USA: 2003-2013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4" spans="1:14" s="1" customFormat="1" ht="38.25" x14ac:dyDescent="0.2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91</v>
      </c>
      <c r="H4" s="2" t="s">
        <v>87</v>
      </c>
      <c r="I4" s="2" t="s">
        <v>88</v>
      </c>
      <c r="J4" s="2" t="s">
        <v>98</v>
      </c>
      <c r="K4" s="2" t="s">
        <v>89</v>
      </c>
      <c r="L4" s="2" t="s">
        <v>4</v>
      </c>
      <c r="M4" s="2" t="s">
        <v>90</v>
      </c>
      <c r="N4" s="2" t="s">
        <v>27</v>
      </c>
    </row>
    <row r="5" spans="1:14" x14ac:dyDescent="0.2">
      <c r="B5" s="11">
        <v>2003</v>
      </c>
      <c r="C5" s="4"/>
      <c r="D5" s="4"/>
      <c r="E5" s="4"/>
      <c r="F5" s="4"/>
      <c r="G5" s="4"/>
      <c r="H5" s="4"/>
      <c r="I5" s="4"/>
      <c r="J5" s="4"/>
      <c r="K5" s="5"/>
      <c r="L5" s="5"/>
      <c r="M5" s="5"/>
      <c r="N5" s="5"/>
    </row>
    <row r="6" spans="1:14" x14ac:dyDescent="0.2">
      <c r="A6" t="s">
        <v>63</v>
      </c>
      <c r="B6" s="11">
        <v>2004</v>
      </c>
      <c r="C6" s="4">
        <v>1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5">
        <v>0</v>
      </c>
      <c r="L6" s="5">
        <v>0</v>
      </c>
      <c r="M6" s="5">
        <v>0</v>
      </c>
      <c r="N6" s="5">
        <v>0</v>
      </c>
    </row>
    <row r="7" spans="1:14" x14ac:dyDescent="0.2">
      <c r="A7" t="s">
        <v>63</v>
      </c>
      <c r="B7" s="11">
        <v>2005</v>
      </c>
      <c r="C7" s="4">
        <v>1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5">
        <v>0</v>
      </c>
      <c r="L7" s="5">
        <v>0</v>
      </c>
      <c r="M7" s="5">
        <v>0</v>
      </c>
      <c r="N7" s="5">
        <v>0</v>
      </c>
    </row>
    <row r="8" spans="1:14" x14ac:dyDescent="0.2">
      <c r="A8" t="s">
        <v>63</v>
      </c>
      <c r="B8" s="11">
        <v>2006</v>
      </c>
      <c r="C8" s="4">
        <v>1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5">
        <v>0</v>
      </c>
      <c r="L8" s="5">
        <v>0</v>
      </c>
      <c r="M8" s="5">
        <v>0</v>
      </c>
      <c r="N8" s="5">
        <v>0</v>
      </c>
    </row>
    <row r="9" spans="1:14" x14ac:dyDescent="0.2">
      <c r="A9" t="s">
        <v>63</v>
      </c>
      <c r="B9" s="11">
        <v>2007</v>
      </c>
      <c r="C9" s="4">
        <v>1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5">
        <v>0</v>
      </c>
      <c r="L9" s="5">
        <v>0</v>
      </c>
      <c r="M9" s="5">
        <v>0</v>
      </c>
      <c r="N9" s="5">
        <v>0</v>
      </c>
    </row>
    <row r="10" spans="1:14" x14ac:dyDescent="0.2">
      <c r="A10" t="s">
        <v>63</v>
      </c>
      <c r="B10" s="11">
        <v>2008</v>
      </c>
      <c r="C10" s="4">
        <v>1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5">
        <v>0</v>
      </c>
      <c r="L10" s="5">
        <v>0</v>
      </c>
      <c r="M10" s="5">
        <v>0</v>
      </c>
      <c r="N10" s="5">
        <v>0</v>
      </c>
    </row>
    <row r="11" spans="1:14" x14ac:dyDescent="0.2">
      <c r="A11" t="s">
        <v>63</v>
      </c>
      <c r="B11" s="11">
        <v>2009</v>
      </c>
      <c r="C11" s="4">
        <v>1</v>
      </c>
      <c r="D11" s="4">
        <v>10</v>
      </c>
      <c r="E11" s="4">
        <v>23</v>
      </c>
      <c r="F11" s="4">
        <v>10</v>
      </c>
      <c r="G11" s="4">
        <v>0</v>
      </c>
      <c r="H11" s="4">
        <v>0</v>
      </c>
      <c r="I11" s="4">
        <v>0</v>
      </c>
      <c r="J11" s="4">
        <v>0</v>
      </c>
      <c r="K11" s="5">
        <v>3595</v>
      </c>
      <c r="L11" s="5">
        <v>0</v>
      </c>
      <c r="M11" s="5">
        <v>0</v>
      </c>
      <c r="N11" s="5">
        <v>0</v>
      </c>
    </row>
    <row r="12" spans="1:14" x14ac:dyDescent="0.2">
      <c r="A12" t="s">
        <v>63</v>
      </c>
      <c r="B12" s="11">
        <v>2010</v>
      </c>
      <c r="C12" s="4">
        <v>2</v>
      </c>
      <c r="D12" s="4">
        <v>10</v>
      </c>
      <c r="E12" s="4">
        <v>23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5">
        <v>0</v>
      </c>
      <c r="L12" s="5">
        <v>0</v>
      </c>
      <c r="M12" s="5">
        <v>0</v>
      </c>
      <c r="N12" s="5">
        <v>0</v>
      </c>
    </row>
    <row r="13" spans="1:14" x14ac:dyDescent="0.2">
      <c r="A13" t="s">
        <v>63</v>
      </c>
      <c r="B13" s="11">
        <v>2011</v>
      </c>
      <c r="C13" s="4">
        <v>2</v>
      </c>
      <c r="D13" s="4">
        <v>34</v>
      </c>
      <c r="E13" s="4">
        <v>43</v>
      </c>
      <c r="F13" s="4">
        <v>25</v>
      </c>
      <c r="G13" s="4">
        <v>47</v>
      </c>
      <c r="H13" s="4">
        <v>28</v>
      </c>
      <c r="I13" s="4">
        <v>17</v>
      </c>
      <c r="J13" s="4">
        <v>2</v>
      </c>
      <c r="K13" s="5">
        <v>500</v>
      </c>
      <c r="L13" s="5">
        <v>0</v>
      </c>
      <c r="M13" s="5">
        <v>0</v>
      </c>
      <c r="N13" s="5">
        <v>3</v>
      </c>
    </row>
    <row r="14" spans="1:14" x14ac:dyDescent="0.2">
      <c r="A14" t="s">
        <v>63</v>
      </c>
      <c r="B14" s="11">
        <v>2012</v>
      </c>
      <c r="C14" s="4">
        <v>2</v>
      </c>
      <c r="D14" s="4">
        <v>37</v>
      </c>
      <c r="E14" s="4">
        <v>41</v>
      </c>
      <c r="F14" s="4">
        <v>3</v>
      </c>
      <c r="G14" s="4">
        <v>51</v>
      </c>
      <c r="H14" s="4">
        <v>28</v>
      </c>
      <c r="I14" s="4">
        <v>10</v>
      </c>
      <c r="J14" s="4">
        <v>13</v>
      </c>
      <c r="K14" s="5">
        <v>0</v>
      </c>
      <c r="L14" s="5">
        <v>0</v>
      </c>
      <c r="M14" s="5">
        <v>0</v>
      </c>
      <c r="N14" s="5">
        <v>0</v>
      </c>
    </row>
    <row r="15" spans="1:14" x14ac:dyDescent="0.2">
      <c r="A15" t="s">
        <v>63</v>
      </c>
      <c r="B15" s="11">
        <v>2013</v>
      </c>
      <c r="C15" s="4">
        <v>2</v>
      </c>
      <c r="D15" s="4">
        <v>40</v>
      </c>
      <c r="E15" s="4">
        <v>39</v>
      </c>
      <c r="F15" s="4">
        <v>3</v>
      </c>
      <c r="G15" s="4">
        <v>6</v>
      </c>
      <c r="H15" s="4">
        <v>6</v>
      </c>
      <c r="I15" s="4">
        <v>0</v>
      </c>
      <c r="J15" s="4">
        <v>0</v>
      </c>
      <c r="K15" s="5">
        <v>1000</v>
      </c>
      <c r="L15" s="5">
        <v>0</v>
      </c>
      <c r="M15" s="5">
        <v>0</v>
      </c>
      <c r="N15" s="5">
        <v>0</v>
      </c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">
      <c r="B17" s="6" t="s">
        <v>7</v>
      </c>
      <c r="F17" s="7">
        <f>SUM(F5:F15)</f>
        <v>41</v>
      </c>
      <c r="K17" s="8">
        <f>SUM(K5:K15)</f>
        <v>5095</v>
      </c>
      <c r="L17" s="8">
        <f>SUM(L5:L15)</f>
        <v>0</v>
      </c>
      <c r="M17" s="8">
        <f>SUM(M5:M15)</f>
        <v>0</v>
      </c>
      <c r="N17" s="8">
        <f>SUM(N5:N15)</f>
        <v>3</v>
      </c>
    </row>
    <row r="19" spans="2:14" ht="63.75" x14ac:dyDescent="0.2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92</v>
      </c>
      <c r="H19" s="2" t="s">
        <v>93</v>
      </c>
      <c r="I19" s="2" t="s">
        <v>94</v>
      </c>
      <c r="J19" s="2" t="s">
        <v>95</v>
      </c>
      <c r="K19" s="2" t="s">
        <v>96</v>
      </c>
      <c r="L19" s="2" t="s">
        <v>11</v>
      </c>
      <c r="M19" s="2" t="s">
        <v>97</v>
      </c>
      <c r="N19" s="2" t="s">
        <v>28</v>
      </c>
    </row>
    <row r="20" spans="2:14" x14ac:dyDescent="0.2">
      <c r="B20" s="11">
        <f>B5</f>
        <v>2003</v>
      </c>
      <c r="C20" s="4">
        <f>C5</f>
        <v>0</v>
      </c>
      <c r="D20" s="4"/>
      <c r="E20" s="4"/>
      <c r="F20" s="9" t="str">
        <f>IF(C5=0,"",IF(C5="","",(F5/C5)))</f>
        <v/>
      </c>
      <c r="G20" s="28" t="str">
        <f>IF(E5=0,"",IF(E5="","",(G5/E5)))</f>
        <v/>
      </c>
      <c r="H20" s="28" t="str">
        <f>IF(G5=0,"",IF(G5="","",(H5/G5)))</f>
        <v/>
      </c>
      <c r="I20" s="28" t="str">
        <f>IF(G5=0,"",IF(G5="","",(I5/G5)))</f>
        <v/>
      </c>
      <c r="J20" s="28" t="str">
        <f>IF(G5=0,"",IF(G5="","",(J5/G5)))</f>
        <v/>
      </c>
      <c r="K20" s="5"/>
      <c r="L20" s="10" t="str">
        <f>IF(K5=0,"",IF(K5="","",(L5/K5)))</f>
        <v/>
      </c>
      <c r="M20" s="10" t="str">
        <f>IF(K5=0,"",IF(K5="","",(M5/K5)))</f>
        <v/>
      </c>
      <c r="N20" s="10" t="str">
        <f>IF(K5=0,"",IF(K5="","",(N5/K5)))</f>
        <v/>
      </c>
    </row>
    <row r="21" spans="2:14" x14ac:dyDescent="0.2">
      <c r="B21" s="11">
        <f>B6</f>
        <v>2004</v>
      </c>
      <c r="C21" s="4">
        <f>C6</f>
        <v>1</v>
      </c>
      <c r="D21" s="10" t="str">
        <f>IF(D5=0,"",IF(D5="","",((D6-D5)/D5)))</f>
        <v/>
      </c>
      <c r="E21" s="10" t="str">
        <f>IF(E5=0,"",IF(E5="","",((E6-E5)/E5)))</f>
        <v/>
      </c>
      <c r="F21" s="9">
        <f>IF(C6=0,"",IF(C6="","",(F6/C6)))</f>
        <v>0</v>
      </c>
      <c r="G21" s="28" t="str">
        <f>IF(E6=0,"",IF(E6="","",(G6/E6)))</f>
        <v/>
      </c>
      <c r="H21" s="28" t="str">
        <f>IF(G6=0,"",IF(G6="","",(H6/G6)))</f>
        <v/>
      </c>
      <c r="I21" s="28" t="str">
        <f>IF(G6=0,"",IF(G6="","",(I6/G6)))</f>
        <v/>
      </c>
      <c r="J21" s="28" t="str">
        <f>IF(G6=0,"",IF(G6="","",(J6/G6)))</f>
        <v/>
      </c>
      <c r="K21" s="28" t="str">
        <f>IF(K5=0,"",IF(K5="","",(K6-K5)/K5))</f>
        <v/>
      </c>
      <c r="L21" s="10" t="str">
        <f>IF(K6=0,"",IF(K6="","",(L6/K6)))</f>
        <v/>
      </c>
      <c r="M21" s="10" t="str">
        <f>IF(K6=0,"",IF(K6="","",(M6/K6)))</f>
        <v/>
      </c>
      <c r="N21" s="10" t="str">
        <f>IF(K6=0,"",IF(K6="","",(N6/K6)))</f>
        <v/>
      </c>
    </row>
    <row r="22" spans="2:14" x14ac:dyDescent="0.2">
      <c r="B22" s="11">
        <f t="shared" ref="B22:C22" si="0">B7</f>
        <v>2005</v>
      </c>
      <c r="C22" s="4">
        <f t="shared" si="0"/>
        <v>1</v>
      </c>
      <c r="D22" s="10" t="str">
        <f>IF(D6=0,"",IF(D6="","",((D7-D6)/D6)))</f>
        <v/>
      </c>
      <c r="E22" s="10" t="str">
        <f>IF(E6=0,"",IF(E6="","",((E7-E6)/E6)))</f>
        <v/>
      </c>
      <c r="F22" s="9">
        <f>IF(C7=0,"",IF(C7="","",(F7/C7)))</f>
        <v>0</v>
      </c>
      <c r="G22" s="28" t="str">
        <f>IF(E7=0,"",IF(E7="","",(G7/E7)))</f>
        <v/>
      </c>
      <c r="H22" s="28" t="str">
        <f>IF(G7=0,"",IF(G7="","",(H7/G7)))</f>
        <v/>
      </c>
      <c r="I22" s="28" t="str">
        <f>IF(G7=0,"",IF(G7="","",(I7/G7)))</f>
        <v/>
      </c>
      <c r="J22" s="28" t="str">
        <f>IF(G7=0,"",IF(G7="","",(J7/G7)))</f>
        <v/>
      </c>
      <c r="K22" s="28" t="str">
        <f>IF(K6=0,"",IF(K6="","",(K7-K6)/K6))</f>
        <v/>
      </c>
      <c r="L22" s="10" t="str">
        <f>IF(K7=0,"",IF(K7="","",(L7/K7)))</f>
        <v/>
      </c>
      <c r="M22" s="10" t="str">
        <f>IF(K7=0,"",IF(K7="","",(M7/K7)))</f>
        <v/>
      </c>
      <c r="N22" s="10" t="str">
        <f>IF(K7=0,"",IF(K7="","",(N7/K7)))</f>
        <v/>
      </c>
    </row>
    <row r="23" spans="2:14" x14ac:dyDescent="0.2">
      <c r="B23" s="11">
        <f t="shared" ref="B23:C23" si="1">B8</f>
        <v>2006</v>
      </c>
      <c r="C23" s="4">
        <f t="shared" si="1"/>
        <v>1</v>
      </c>
      <c r="D23" s="10" t="str">
        <f t="shared" ref="D23:E23" si="2">IF(D7=0,"",IF(D7="","",((D8-D7)/D7)))</f>
        <v/>
      </c>
      <c r="E23" s="10" t="str">
        <f t="shared" si="2"/>
        <v/>
      </c>
      <c r="F23" s="9">
        <f>IF(C8=0,"",IF(C8="","",(F8/C8)))</f>
        <v>0</v>
      </c>
      <c r="G23" s="28" t="str">
        <f>IF(E8=0,"",IF(E8="","",(G8/E8)))</f>
        <v/>
      </c>
      <c r="H23" s="28" t="str">
        <f>IF(G8=0,"",IF(G8="","",(H8/G8)))</f>
        <v/>
      </c>
      <c r="I23" s="28" t="str">
        <f>IF(G8=0,"",IF(G8="","",(I8/G8)))</f>
        <v/>
      </c>
      <c r="J23" s="28" t="str">
        <f>IF(G8=0,"",IF(G8="","",(J8/G8)))</f>
        <v/>
      </c>
      <c r="K23" s="28" t="str">
        <f>IF(K7=0,"",IF(K7="","",(K8-K7)/K7))</f>
        <v/>
      </c>
      <c r="L23" s="10" t="str">
        <f>IF(K8=0,"",IF(K8="","",(L8/K8)))</f>
        <v/>
      </c>
      <c r="M23" s="10" t="str">
        <f>IF(K8=0,"",IF(K8="","",(M8/K8)))</f>
        <v/>
      </c>
      <c r="N23" s="10" t="str">
        <f>IF(K8=0,"",IF(K8="","",(N8/K8)))</f>
        <v/>
      </c>
    </row>
    <row r="24" spans="2:14" x14ac:dyDescent="0.2">
      <c r="B24" s="11">
        <f t="shared" ref="B24:C30" si="3">B9</f>
        <v>2007</v>
      </c>
      <c r="C24" s="4">
        <f t="shared" si="3"/>
        <v>1</v>
      </c>
      <c r="D24" s="10" t="str">
        <f t="shared" ref="D24:E24" si="4">IF(D8=0,"",IF(D8="","",((D9-D8)/D8)))</f>
        <v/>
      </c>
      <c r="E24" s="10" t="str">
        <f t="shared" si="4"/>
        <v/>
      </c>
      <c r="F24" s="9">
        <f t="shared" ref="F24:F30" si="5">IF(C9=0,"",IF(C9="","",(F9/C9)))</f>
        <v>0</v>
      </c>
      <c r="G24" s="28" t="str">
        <f t="shared" ref="G24:G30" si="6">IF(E9=0,"",IF(E9="","",(G9/E9)))</f>
        <v/>
      </c>
      <c r="H24" s="28" t="str">
        <f t="shared" ref="H24:H30" si="7">IF(G9=0,"",IF(G9="","",(H9/G9)))</f>
        <v/>
      </c>
      <c r="I24" s="28" t="str">
        <f t="shared" ref="I24:I30" si="8">IF(G9=0,"",IF(G9="","",(I9/G9)))</f>
        <v/>
      </c>
      <c r="J24" s="28" t="str">
        <f t="shared" ref="J24:J30" si="9">IF(G9=0,"",IF(G9="","",(J9/G9)))</f>
        <v/>
      </c>
      <c r="K24" s="28" t="str">
        <f>IF(K8=0,"",IF(K8="","",(K9-K8)/K8))</f>
        <v/>
      </c>
      <c r="L24" s="10" t="str">
        <f t="shared" ref="L24:L30" si="10">IF(K9=0,"",IF(K9="","",(L9/K9)))</f>
        <v/>
      </c>
      <c r="M24" s="10" t="str">
        <f t="shared" ref="M24:M30" si="11">IF(K9=0,"",IF(K9="","",(M9/K9)))</f>
        <v/>
      </c>
      <c r="N24" s="10" t="str">
        <f t="shared" ref="N24:N30" si="12">IF(K9=0,"",IF(K9="","",(N9/K9)))</f>
        <v/>
      </c>
    </row>
    <row r="25" spans="2:14" x14ac:dyDescent="0.2">
      <c r="B25" s="11">
        <f t="shared" si="3"/>
        <v>2008</v>
      </c>
      <c r="C25" s="4">
        <f t="shared" si="3"/>
        <v>1</v>
      </c>
      <c r="D25" s="10" t="str">
        <f t="shared" ref="D25:E30" si="13">IF(D9=0,"",IF(D9="","",((D10-D9)/D9)))</f>
        <v/>
      </c>
      <c r="E25" s="10" t="str">
        <f t="shared" si="13"/>
        <v/>
      </c>
      <c r="F25" s="9">
        <f t="shared" si="5"/>
        <v>0</v>
      </c>
      <c r="G25" s="28" t="str">
        <f t="shared" si="6"/>
        <v/>
      </c>
      <c r="H25" s="28" t="str">
        <f t="shared" si="7"/>
        <v/>
      </c>
      <c r="I25" s="28" t="str">
        <f t="shared" si="8"/>
        <v/>
      </c>
      <c r="J25" s="28" t="str">
        <f t="shared" si="9"/>
        <v/>
      </c>
      <c r="K25" s="28" t="str">
        <f t="shared" ref="K25:K30" si="14">IF(K9=0,"",IF(K9="","",(K10-K9)/K9))</f>
        <v/>
      </c>
      <c r="L25" s="10" t="str">
        <f t="shared" si="10"/>
        <v/>
      </c>
      <c r="M25" s="10" t="str">
        <f t="shared" si="11"/>
        <v/>
      </c>
      <c r="N25" s="10" t="str">
        <f t="shared" si="12"/>
        <v/>
      </c>
    </row>
    <row r="26" spans="2:14" x14ac:dyDescent="0.2">
      <c r="B26" s="11">
        <f t="shared" si="3"/>
        <v>2009</v>
      </c>
      <c r="C26" s="4">
        <f t="shared" si="3"/>
        <v>1</v>
      </c>
      <c r="D26" s="10" t="str">
        <f t="shared" si="13"/>
        <v/>
      </c>
      <c r="E26" s="10" t="str">
        <f t="shared" si="13"/>
        <v/>
      </c>
      <c r="F26" s="9">
        <f t="shared" si="5"/>
        <v>10</v>
      </c>
      <c r="G26" s="28">
        <f t="shared" si="6"/>
        <v>0</v>
      </c>
      <c r="H26" s="28" t="str">
        <f t="shared" si="7"/>
        <v/>
      </c>
      <c r="I26" s="28" t="str">
        <f t="shared" si="8"/>
        <v/>
      </c>
      <c r="J26" s="28" t="str">
        <f t="shared" si="9"/>
        <v/>
      </c>
      <c r="K26" s="28" t="str">
        <f t="shared" si="14"/>
        <v/>
      </c>
      <c r="L26" s="10">
        <f t="shared" si="10"/>
        <v>0</v>
      </c>
      <c r="M26" s="10">
        <f t="shared" si="11"/>
        <v>0</v>
      </c>
      <c r="N26" s="10">
        <f t="shared" si="12"/>
        <v>0</v>
      </c>
    </row>
    <row r="27" spans="2:14" x14ac:dyDescent="0.2">
      <c r="B27" s="11">
        <f t="shared" si="3"/>
        <v>2010</v>
      </c>
      <c r="C27" s="4">
        <f t="shared" si="3"/>
        <v>2</v>
      </c>
      <c r="D27" s="10">
        <f t="shared" si="13"/>
        <v>0</v>
      </c>
      <c r="E27" s="10">
        <f t="shared" si="13"/>
        <v>0</v>
      </c>
      <c r="F27" s="9">
        <f t="shared" si="5"/>
        <v>0</v>
      </c>
      <c r="G27" s="28">
        <f t="shared" si="6"/>
        <v>0</v>
      </c>
      <c r="H27" s="28" t="str">
        <f t="shared" si="7"/>
        <v/>
      </c>
      <c r="I27" s="28" t="str">
        <f t="shared" si="8"/>
        <v/>
      </c>
      <c r="J27" s="28" t="str">
        <f t="shared" si="9"/>
        <v/>
      </c>
      <c r="K27" s="28">
        <f t="shared" si="14"/>
        <v>-1</v>
      </c>
      <c r="L27" s="10" t="str">
        <f t="shared" si="10"/>
        <v/>
      </c>
      <c r="M27" s="10" t="str">
        <f t="shared" si="11"/>
        <v/>
      </c>
      <c r="N27" s="10" t="str">
        <f t="shared" si="12"/>
        <v/>
      </c>
    </row>
    <row r="28" spans="2:14" x14ac:dyDescent="0.2">
      <c r="B28" s="11">
        <f t="shared" si="3"/>
        <v>2011</v>
      </c>
      <c r="C28" s="4">
        <f t="shared" si="3"/>
        <v>2</v>
      </c>
      <c r="D28" s="10">
        <f t="shared" si="13"/>
        <v>2.4</v>
      </c>
      <c r="E28" s="10">
        <f t="shared" si="13"/>
        <v>0.86956521739130432</v>
      </c>
      <c r="F28" s="9">
        <f t="shared" si="5"/>
        <v>12.5</v>
      </c>
      <c r="G28" s="28">
        <f t="shared" si="6"/>
        <v>1.0930232558139534</v>
      </c>
      <c r="H28" s="28">
        <f t="shared" si="7"/>
        <v>0.5957446808510638</v>
      </c>
      <c r="I28" s="28">
        <f t="shared" si="8"/>
        <v>0.36170212765957449</v>
      </c>
      <c r="J28" s="28">
        <f t="shared" si="9"/>
        <v>4.2553191489361701E-2</v>
      </c>
      <c r="K28" s="28" t="str">
        <f t="shared" si="14"/>
        <v/>
      </c>
      <c r="L28" s="10">
        <f t="shared" si="10"/>
        <v>0</v>
      </c>
      <c r="M28" s="10">
        <f t="shared" si="11"/>
        <v>0</v>
      </c>
      <c r="N28" s="10">
        <f t="shared" si="12"/>
        <v>6.0000000000000001E-3</v>
      </c>
    </row>
    <row r="29" spans="2:14" x14ac:dyDescent="0.2">
      <c r="B29" s="11">
        <f t="shared" si="3"/>
        <v>2012</v>
      </c>
      <c r="C29" s="4">
        <f t="shared" si="3"/>
        <v>2</v>
      </c>
      <c r="D29" s="10">
        <f t="shared" si="13"/>
        <v>8.8235294117647065E-2</v>
      </c>
      <c r="E29" s="10">
        <f t="shared" si="13"/>
        <v>-4.6511627906976744E-2</v>
      </c>
      <c r="F29" s="9">
        <f t="shared" si="5"/>
        <v>1.5</v>
      </c>
      <c r="G29" s="28">
        <f t="shared" si="6"/>
        <v>1.2439024390243902</v>
      </c>
      <c r="H29" s="28">
        <f t="shared" si="7"/>
        <v>0.5490196078431373</v>
      </c>
      <c r="I29" s="28">
        <f t="shared" si="8"/>
        <v>0.19607843137254902</v>
      </c>
      <c r="J29" s="28">
        <f t="shared" si="9"/>
        <v>0.25490196078431371</v>
      </c>
      <c r="K29" s="28">
        <f t="shared" si="14"/>
        <v>-1</v>
      </c>
      <c r="L29" s="10" t="str">
        <f t="shared" si="10"/>
        <v/>
      </c>
      <c r="M29" s="10" t="str">
        <f t="shared" si="11"/>
        <v/>
      </c>
      <c r="N29" s="10" t="str">
        <f t="shared" si="12"/>
        <v/>
      </c>
    </row>
    <row r="30" spans="2:14" x14ac:dyDescent="0.2">
      <c r="B30" s="11">
        <f t="shared" si="3"/>
        <v>2013</v>
      </c>
      <c r="C30" s="4">
        <f t="shared" si="3"/>
        <v>2</v>
      </c>
      <c r="D30" s="10">
        <f t="shared" si="13"/>
        <v>8.1081081081081086E-2</v>
      </c>
      <c r="E30" s="10">
        <f t="shared" si="13"/>
        <v>-4.878048780487805E-2</v>
      </c>
      <c r="F30" s="9">
        <f t="shared" si="5"/>
        <v>1.5</v>
      </c>
      <c r="G30" s="28">
        <f t="shared" si="6"/>
        <v>0.15384615384615385</v>
      </c>
      <c r="H30" s="28">
        <f t="shared" si="7"/>
        <v>1</v>
      </c>
      <c r="I30" s="28">
        <f t="shared" si="8"/>
        <v>0</v>
      </c>
      <c r="J30" s="28">
        <f t="shared" si="9"/>
        <v>0</v>
      </c>
      <c r="K30" s="28" t="str">
        <f t="shared" si="14"/>
        <v/>
      </c>
      <c r="L30" s="10">
        <f t="shared" si="10"/>
        <v>0</v>
      </c>
      <c r="M30" s="10">
        <f t="shared" si="11"/>
        <v>0</v>
      </c>
      <c r="N30" s="10">
        <f t="shared" si="12"/>
        <v>0</v>
      </c>
    </row>
    <row r="32" spans="2:14" x14ac:dyDescent="0.2">
      <c r="B32" s="37" t="s">
        <v>34</v>
      </c>
      <c r="C32" s="37"/>
      <c r="D32" s="37"/>
      <c r="E32" s="37"/>
      <c r="F32" s="37"/>
      <c r="G32" s="37"/>
      <c r="H32" s="37"/>
    </row>
    <row r="33" spans="2:6" x14ac:dyDescent="0.2">
      <c r="B33" s="37" t="s">
        <v>26</v>
      </c>
      <c r="C33" s="37"/>
      <c r="D33" s="37"/>
      <c r="E33" s="37"/>
      <c r="F33" s="37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6.8554687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1" width="10" bestFit="1" customWidth="1"/>
    <col min="12" max="12" width="7.42578125" bestFit="1" customWidth="1"/>
    <col min="13" max="13" width="10" bestFit="1" customWidth="1"/>
    <col min="14" max="14" width="7.42578125" bestFit="1" customWidth="1"/>
  </cols>
  <sheetData>
    <row r="1" spans="1:14" ht="23.25" x14ac:dyDescent="0.35">
      <c r="B1" s="35" t="s">
        <v>99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ht="18" x14ac:dyDescent="0.25">
      <c r="B2" s="36" t="str">
        <f>"Canada and USA: "&amp; B5 &amp; "-" &amp; B15</f>
        <v>Canada and USA: 2003-2013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4" spans="1:14" s="1" customFormat="1" ht="38.25" x14ac:dyDescent="0.2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91</v>
      </c>
      <c r="H4" s="2" t="s">
        <v>87</v>
      </c>
      <c r="I4" s="2" t="s">
        <v>88</v>
      </c>
      <c r="J4" s="2" t="s">
        <v>98</v>
      </c>
      <c r="K4" s="2" t="s">
        <v>89</v>
      </c>
      <c r="L4" s="2" t="s">
        <v>4</v>
      </c>
      <c r="M4" s="2" t="s">
        <v>90</v>
      </c>
      <c r="N4" s="2" t="s">
        <v>27</v>
      </c>
    </row>
    <row r="5" spans="1:14" x14ac:dyDescent="0.2">
      <c r="B5" s="11">
        <v>2003</v>
      </c>
      <c r="C5" s="4"/>
      <c r="D5" s="4"/>
      <c r="E5" s="4"/>
      <c r="F5" s="4"/>
      <c r="G5" s="4"/>
      <c r="H5" s="4"/>
      <c r="I5" s="4"/>
      <c r="J5" s="4"/>
      <c r="K5" s="5"/>
      <c r="L5" s="5"/>
      <c r="M5" s="5"/>
      <c r="N5" s="5"/>
    </row>
    <row r="6" spans="1:14" x14ac:dyDescent="0.2">
      <c r="A6" t="s">
        <v>86</v>
      </c>
      <c r="B6" s="11">
        <v>2004</v>
      </c>
      <c r="C6" s="4">
        <v>1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5">
        <v>0</v>
      </c>
      <c r="L6" s="5">
        <v>0</v>
      </c>
      <c r="M6" s="5">
        <v>0</v>
      </c>
      <c r="N6" s="5">
        <v>0</v>
      </c>
    </row>
    <row r="7" spans="1:14" x14ac:dyDescent="0.2">
      <c r="A7" t="s">
        <v>86</v>
      </c>
      <c r="B7" s="11">
        <v>2005</v>
      </c>
      <c r="C7" s="4"/>
      <c r="D7" s="4"/>
      <c r="E7" s="4"/>
      <c r="F7" s="4"/>
      <c r="G7" s="4"/>
      <c r="H7" s="4"/>
      <c r="I7" s="4"/>
      <c r="J7" s="4"/>
      <c r="K7" s="5"/>
      <c r="L7" s="5"/>
      <c r="M7" s="5"/>
      <c r="N7" s="5"/>
    </row>
    <row r="8" spans="1:14" x14ac:dyDescent="0.2">
      <c r="B8" s="11">
        <v>2006</v>
      </c>
      <c r="C8" s="4"/>
      <c r="D8" s="4"/>
      <c r="E8" s="4"/>
      <c r="F8" s="4"/>
      <c r="G8" s="4"/>
      <c r="H8" s="4"/>
      <c r="I8" s="4"/>
      <c r="J8" s="4"/>
      <c r="K8" s="5"/>
      <c r="L8" s="5"/>
      <c r="M8" s="5"/>
      <c r="N8" s="5"/>
    </row>
    <row r="9" spans="1:14" x14ac:dyDescent="0.2">
      <c r="B9" s="11">
        <v>2007</v>
      </c>
      <c r="C9" s="4"/>
      <c r="D9" s="4"/>
      <c r="E9" s="4"/>
      <c r="F9" s="4"/>
      <c r="G9" s="4"/>
      <c r="H9" s="4"/>
      <c r="I9" s="4"/>
      <c r="J9" s="4"/>
      <c r="K9" s="5"/>
      <c r="L9" s="5"/>
      <c r="M9" s="5"/>
      <c r="N9" s="5"/>
    </row>
    <row r="10" spans="1:14" x14ac:dyDescent="0.2">
      <c r="B10" s="11">
        <v>2008</v>
      </c>
      <c r="C10" s="4"/>
      <c r="D10" s="4"/>
      <c r="E10" s="4"/>
      <c r="F10" s="4"/>
      <c r="G10" s="4"/>
      <c r="H10" s="4"/>
      <c r="I10" s="4"/>
      <c r="J10" s="4"/>
      <c r="K10" s="5"/>
      <c r="L10" s="5"/>
      <c r="M10" s="5"/>
      <c r="N10" s="5"/>
    </row>
    <row r="11" spans="1:14" x14ac:dyDescent="0.2">
      <c r="B11" s="11">
        <v>2009</v>
      </c>
      <c r="C11" s="4"/>
      <c r="D11" s="4"/>
      <c r="E11" s="4"/>
      <c r="F11" s="4"/>
      <c r="G11" s="4"/>
      <c r="H11" s="4"/>
      <c r="I11" s="4"/>
      <c r="J11" s="4"/>
      <c r="K11" s="5"/>
      <c r="L11" s="5"/>
      <c r="M11" s="5"/>
      <c r="N11" s="5"/>
    </row>
    <row r="12" spans="1:14" x14ac:dyDescent="0.2">
      <c r="A12" t="s">
        <v>86</v>
      </c>
      <c r="B12" s="11">
        <v>2010</v>
      </c>
      <c r="C12" s="4">
        <v>1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5">
        <v>0</v>
      </c>
      <c r="L12" s="5">
        <v>0</v>
      </c>
      <c r="M12" s="5">
        <v>0</v>
      </c>
      <c r="N12" s="5">
        <v>0</v>
      </c>
    </row>
    <row r="13" spans="1:14" x14ac:dyDescent="0.2">
      <c r="A13" t="s">
        <v>86</v>
      </c>
      <c r="B13" s="11">
        <v>2011</v>
      </c>
      <c r="C13" s="4">
        <v>1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5">
        <v>0</v>
      </c>
      <c r="L13" s="5">
        <v>0</v>
      </c>
      <c r="M13" s="5">
        <v>0</v>
      </c>
      <c r="N13" s="5">
        <v>0</v>
      </c>
    </row>
    <row r="14" spans="1:14" x14ac:dyDescent="0.2">
      <c r="A14" t="s">
        <v>86</v>
      </c>
      <c r="B14" s="11">
        <v>2012</v>
      </c>
      <c r="C14" s="4">
        <v>1</v>
      </c>
      <c r="D14" s="4">
        <v>0</v>
      </c>
      <c r="E14" s="4">
        <v>30</v>
      </c>
      <c r="F14" s="4">
        <v>0</v>
      </c>
      <c r="G14" s="4">
        <v>34</v>
      </c>
      <c r="H14" s="4">
        <v>16</v>
      </c>
      <c r="I14" s="4">
        <v>6</v>
      </c>
      <c r="J14" s="4">
        <v>12</v>
      </c>
      <c r="K14" s="5">
        <v>0</v>
      </c>
      <c r="L14" s="5">
        <v>0</v>
      </c>
      <c r="M14" s="5">
        <v>0</v>
      </c>
      <c r="N14" s="5">
        <v>0</v>
      </c>
    </row>
    <row r="15" spans="1:14" x14ac:dyDescent="0.2">
      <c r="A15" t="s">
        <v>86</v>
      </c>
      <c r="B15" s="11">
        <v>2013</v>
      </c>
      <c r="C15" s="4">
        <v>1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5">
        <v>0</v>
      </c>
      <c r="L15" s="5">
        <v>0</v>
      </c>
      <c r="M15" s="5">
        <v>0</v>
      </c>
      <c r="N15" s="5">
        <v>0</v>
      </c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">
      <c r="B17" s="6" t="s">
        <v>7</v>
      </c>
      <c r="F17" s="7">
        <f>SUM(F5:F15)</f>
        <v>0</v>
      </c>
      <c r="K17" s="8">
        <f>SUM(K5:K15)</f>
        <v>0</v>
      </c>
      <c r="L17" s="8">
        <f>SUM(L5:L15)</f>
        <v>0</v>
      </c>
      <c r="M17" s="8">
        <f>SUM(M5:M15)</f>
        <v>0</v>
      </c>
      <c r="N17" s="8">
        <f>SUM(N5:N15)</f>
        <v>0</v>
      </c>
    </row>
    <row r="19" spans="2:14" ht="63.75" x14ac:dyDescent="0.2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92</v>
      </c>
      <c r="H19" s="2" t="s">
        <v>93</v>
      </c>
      <c r="I19" s="2" t="s">
        <v>94</v>
      </c>
      <c r="J19" s="2" t="s">
        <v>95</v>
      </c>
      <c r="K19" s="2" t="s">
        <v>96</v>
      </c>
      <c r="L19" s="2" t="s">
        <v>11</v>
      </c>
      <c r="M19" s="2" t="s">
        <v>97</v>
      </c>
      <c r="N19" s="2" t="s">
        <v>28</v>
      </c>
    </row>
    <row r="20" spans="2:14" x14ac:dyDescent="0.2">
      <c r="B20" s="11">
        <f t="shared" ref="B20:C26" si="0">B5</f>
        <v>2003</v>
      </c>
      <c r="C20" s="4">
        <f t="shared" si="0"/>
        <v>0</v>
      </c>
      <c r="D20" s="4"/>
      <c r="E20" s="4"/>
      <c r="F20" s="9" t="str">
        <f t="shared" ref="F20:F26" si="1">IF(C5=0,"",IF(C5="","",(F5/C5)))</f>
        <v/>
      </c>
      <c r="G20" s="28" t="str">
        <f t="shared" ref="G20:G26" si="2">IF(E5=0,"",IF(E5="","",(G5/E5)))</f>
        <v/>
      </c>
      <c r="H20" s="28" t="str">
        <f t="shared" ref="H20:H26" si="3">IF(G5=0,"",IF(G5="","",(H5/G5)))</f>
        <v/>
      </c>
      <c r="I20" s="28" t="str">
        <f t="shared" ref="I20:I26" si="4">IF(G5=0,"",IF(G5="","",(I5/G5)))</f>
        <v/>
      </c>
      <c r="J20" s="28" t="str">
        <f t="shared" ref="J20:J26" si="5">IF(G5=0,"",IF(G5="","",(J5/G5)))</f>
        <v/>
      </c>
      <c r="K20" s="5"/>
      <c r="L20" s="10" t="str">
        <f t="shared" ref="L20:L26" si="6">IF(K5=0,"",IF(K5="","",(L5/K5)))</f>
        <v/>
      </c>
      <c r="M20" s="10" t="str">
        <f t="shared" ref="M20:M26" si="7">IF(K5=0,"",IF(K5="","",(M5/K5)))</f>
        <v/>
      </c>
      <c r="N20" s="10" t="str">
        <f t="shared" ref="N20:N26" si="8">IF(K5=0,"",IF(K5="","",(N5/K5)))</f>
        <v/>
      </c>
    </row>
    <row r="21" spans="2:14" x14ac:dyDescent="0.2">
      <c r="B21" s="11">
        <f t="shared" si="0"/>
        <v>2004</v>
      </c>
      <c r="C21" s="4">
        <f t="shared" si="0"/>
        <v>1</v>
      </c>
      <c r="D21" s="10" t="str">
        <f t="shared" ref="D21:E27" si="9">IF(D5=0,"",IF(D5="","",((D6-D5)/D5)))</f>
        <v/>
      </c>
      <c r="E21" s="10" t="str">
        <f t="shared" si="9"/>
        <v/>
      </c>
      <c r="F21" s="9">
        <f t="shared" si="1"/>
        <v>0</v>
      </c>
      <c r="G21" s="28" t="str">
        <f t="shared" si="2"/>
        <v/>
      </c>
      <c r="H21" s="28" t="str">
        <f t="shared" si="3"/>
        <v/>
      </c>
      <c r="I21" s="28" t="str">
        <f t="shared" si="4"/>
        <v/>
      </c>
      <c r="J21" s="28" t="str">
        <f t="shared" si="5"/>
        <v/>
      </c>
      <c r="K21" s="28" t="str">
        <f t="shared" ref="K21:K27" si="10">IF(K5=0,"",IF(K5="","",(K6-K5)/K5))</f>
        <v/>
      </c>
      <c r="L21" s="10" t="str">
        <f t="shared" si="6"/>
        <v/>
      </c>
      <c r="M21" s="10" t="str">
        <f t="shared" si="7"/>
        <v/>
      </c>
      <c r="N21" s="10" t="str">
        <f t="shared" si="8"/>
        <v/>
      </c>
    </row>
    <row r="22" spans="2:14" x14ac:dyDescent="0.2">
      <c r="B22" s="11">
        <f t="shared" si="0"/>
        <v>2005</v>
      </c>
      <c r="C22" s="4">
        <f t="shared" si="0"/>
        <v>0</v>
      </c>
      <c r="D22" s="10" t="str">
        <f t="shared" si="9"/>
        <v/>
      </c>
      <c r="E22" s="10" t="str">
        <f t="shared" si="9"/>
        <v/>
      </c>
      <c r="F22" s="9" t="str">
        <f t="shared" si="1"/>
        <v/>
      </c>
      <c r="G22" s="28" t="str">
        <f t="shared" si="2"/>
        <v/>
      </c>
      <c r="H22" s="28" t="str">
        <f t="shared" si="3"/>
        <v/>
      </c>
      <c r="I22" s="28" t="str">
        <f t="shared" si="4"/>
        <v/>
      </c>
      <c r="J22" s="28" t="str">
        <f t="shared" si="5"/>
        <v/>
      </c>
      <c r="K22" s="28" t="str">
        <f t="shared" si="10"/>
        <v/>
      </c>
      <c r="L22" s="10" t="str">
        <f t="shared" si="6"/>
        <v/>
      </c>
      <c r="M22" s="10" t="str">
        <f t="shared" si="7"/>
        <v/>
      </c>
      <c r="N22" s="10" t="str">
        <f t="shared" si="8"/>
        <v/>
      </c>
    </row>
    <row r="23" spans="2:14" x14ac:dyDescent="0.2">
      <c r="B23" s="11">
        <f t="shared" si="0"/>
        <v>2006</v>
      </c>
      <c r="C23" s="4">
        <f t="shared" si="0"/>
        <v>0</v>
      </c>
      <c r="D23" s="10" t="str">
        <f t="shared" si="9"/>
        <v/>
      </c>
      <c r="E23" s="10" t="str">
        <f t="shared" si="9"/>
        <v/>
      </c>
      <c r="F23" s="9" t="str">
        <f t="shared" si="1"/>
        <v/>
      </c>
      <c r="G23" s="28" t="str">
        <f t="shared" si="2"/>
        <v/>
      </c>
      <c r="H23" s="28" t="str">
        <f t="shared" si="3"/>
        <v/>
      </c>
      <c r="I23" s="28" t="str">
        <f t="shared" si="4"/>
        <v/>
      </c>
      <c r="J23" s="28" t="str">
        <f t="shared" si="5"/>
        <v/>
      </c>
      <c r="K23" s="28" t="str">
        <f t="shared" si="10"/>
        <v/>
      </c>
      <c r="L23" s="10" t="str">
        <f t="shared" si="6"/>
        <v/>
      </c>
      <c r="M23" s="10" t="str">
        <f t="shared" si="7"/>
        <v/>
      </c>
      <c r="N23" s="10" t="str">
        <f t="shared" si="8"/>
        <v/>
      </c>
    </row>
    <row r="24" spans="2:14" x14ac:dyDescent="0.2">
      <c r="B24" s="11">
        <f t="shared" si="0"/>
        <v>2007</v>
      </c>
      <c r="C24" s="4">
        <f t="shared" si="0"/>
        <v>0</v>
      </c>
      <c r="D24" s="10" t="str">
        <f t="shared" si="9"/>
        <v/>
      </c>
      <c r="E24" s="10" t="str">
        <f t="shared" si="9"/>
        <v/>
      </c>
      <c r="F24" s="9" t="str">
        <f t="shared" si="1"/>
        <v/>
      </c>
      <c r="G24" s="28" t="str">
        <f t="shared" si="2"/>
        <v/>
      </c>
      <c r="H24" s="28" t="str">
        <f t="shared" si="3"/>
        <v/>
      </c>
      <c r="I24" s="28" t="str">
        <f t="shared" si="4"/>
        <v/>
      </c>
      <c r="J24" s="28" t="str">
        <f t="shared" si="5"/>
        <v/>
      </c>
      <c r="K24" s="28" t="str">
        <f t="shared" si="10"/>
        <v/>
      </c>
      <c r="L24" s="10" t="str">
        <f t="shared" si="6"/>
        <v/>
      </c>
      <c r="M24" s="10" t="str">
        <f t="shared" si="7"/>
        <v/>
      </c>
      <c r="N24" s="10" t="str">
        <f t="shared" si="8"/>
        <v/>
      </c>
    </row>
    <row r="25" spans="2:14" x14ac:dyDescent="0.2">
      <c r="B25" s="11">
        <f t="shared" si="0"/>
        <v>2008</v>
      </c>
      <c r="C25" s="4">
        <f t="shared" si="0"/>
        <v>0</v>
      </c>
      <c r="D25" s="10" t="str">
        <f t="shared" si="9"/>
        <v/>
      </c>
      <c r="E25" s="10" t="str">
        <f t="shared" si="9"/>
        <v/>
      </c>
      <c r="F25" s="9" t="str">
        <f t="shared" si="1"/>
        <v/>
      </c>
      <c r="G25" s="28" t="str">
        <f t="shared" si="2"/>
        <v/>
      </c>
      <c r="H25" s="28" t="str">
        <f t="shared" si="3"/>
        <v/>
      </c>
      <c r="I25" s="28" t="str">
        <f t="shared" si="4"/>
        <v/>
      </c>
      <c r="J25" s="28" t="str">
        <f t="shared" si="5"/>
        <v/>
      </c>
      <c r="K25" s="28" t="str">
        <f t="shared" si="10"/>
        <v/>
      </c>
      <c r="L25" s="10" t="str">
        <f t="shared" si="6"/>
        <v/>
      </c>
      <c r="M25" s="10" t="str">
        <f t="shared" si="7"/>
        <v/>
      </c>
      <c r="N25" s="10" t="str">
        <f t="shared" si="8"/>
        <v/>
      </c>
    </row>
    <row r="26" spans="2:14" x14ac:dyDescent="0.2">
      <c r="B26" s="11">
        <f t="shared" si="0"/>
        <v>2009</v>
      </c>
      <c r="C26" s="4">
        <f t="shared" si="0"/>
        <v>0</v>
      </c>
      <c r="D26" s="10" t="str">
        <f t="shared" si="9"/>
        <v/>
      </c>
      <c r="E26" s="10" t="str">
        <f t="shared" si="9"/>
        <v/>
      </c>
      <c r="F26" s="9" t="str">
        <f t="shared" si="1"/>
        <v/>
      </c>
      <c r="G26" s="28" t="str">
        <f t="shared" si="2"/>
        <v/>
      </c>
      <c r="H26" s="28" t="str">
        <f t="shared" si="3"/>
        <v/>
      </c>
      <c r="I26" s="28" t="str">
        <f t="shared" si="4"/>
        <v/>
      </c>
      <c r="J26" s="28" t="str">
        <f t="shared" si="5"/>
        <v/>
      </c>
      <c r="K26" s="28" t="str">
        <f t="shared" si="10"/>
        <v/>
      </c>
      <c r="L26" s="10" t="str">
        <f t="shared" si="6"/>
        <v/>
      </c>
      <c r="M26" s="10" t="str">
        <f t="shared" si="7"/>
        <v/>
      </c>
      <c r="N26" s="10" t="str">
        <f t="shared" si="8"/>
        <v/>
      </c>
    </row>
    <row r="27" spans="2:14" x14ac:dyDescent="0.2">
      <c r="B27" s="11">
        <f t="shared" ref="B27:C27" si="11">B12</f>
        <v>2010</v>
      </c>
      <c r="C27" s="4">
        <f t="shared" si="11"/>
        <v>1</v>
      </c>
      <c r="D27" s="10" t="str">
        <f t="shared" si="9"/>
        <v/>
      </c>
      <c r="E27" s="10" t="str">
        <f t="shared" si="9"/>
        <v/>
      </c>
      <c r="F27" s="9">
        <f t="shared" ref="F27" si="12">IF(C12=0,"",IF(C12="","",(F12/C12)))</f>
        <v>0</v>
      </c>
      <c r="G27" s="28" t="str">
        <f t="shared" ref="G27" si="13">IF(E12=0,"",IF(E12="","",(G12/E12)))</f>
        <v/>
      </c>
      <c r="H27" s="28" t="str">
        <f t="shared" ref="H27" si="14">IF(G12=0,"",IF(G12="","",(H12/G12)))</f>
        <v/>
      </c>
      <c r="I27" s="28" t="str">
        <f t="shared" ref="I27" si="15">IF(G12=0,"",IF(G12="","",(I12/G12)))</f>
        <v/>
      </c>
      <c r="J27" s="28" t="str">
        <f t="shared" ref="J27" si="16">IF(G12=0,"",IF(G12="","",(J12/G12)))</f>
        <v/>
      </c>
      <c r="K27" s="28" t="str">
        <f t="shared" si="10"/>
        <v/>
      </c>
      <c r="L27" s="10" t="str">
        <f t="shared" ref="L27" si="17">IF(K12=0,"",IF(K12="","",(L12/K12)))</f>
        <v/>
      </c>
      <c r="M27" s="10" t="str">
        <f t="shared" ref="M27" si="18">IF(K12=0,"",IF(K12="","",(M12/K12)))</f>
        <v/>
      </c>
      <c r="N27" s="10" t="str">
        <f t="shared" ref="N27" si="19">IF(K12=0,"",IF(K12="","",(N12/K12)))</f>
        <v/>
      </c>
    </row>
    <row r="28" spans="2:14" x14ac:dyDescent="0.2">
      <c r="B28" s="11">
        <f t="shared" ref="B28:C28" si="20">B13</f>
        <v>2011</v>
      </c>
      <c r="C28" s="4">
        <f t="shared" si="20"/>
        <v>1</v>
      </c>
      <c r="D28" s="10" t="str">
        <f t="shared" ref="D28:E28" si="21">IF(D12=0,"",IF(D12="","",((D13-D12)/D12)))</f>
        <v/>
      </c>
      <c r="E28" s="10" t="str">
        <f t="shared" si="21"/>
        <v/>
      </c>
      <c r="F28" s="9">
        <f t="shared" ref="F28" si="22">IF(C13=0,"",IF(C13="","",(F13/C13)))</f>
        <v>0</v>
      </c>
      <c r="G28" s="28" t="str">
        <f t="shared" ref="G28" si="23">IF(E13=0,"",IF(E13="","",(G13/E13)))</f>
        <v/>
      </c>
      <c r="H28" s="28" t="str">
        <f t="shared" ref="H28" si="24">IF(G13=0,"",IF(G13="","",(H13/G13)))</f>
        <v/>
      </c>
      <c r="I28" s="28" t="str">
        <f t="shared" ref="I28" si="25">IF(G13=0,"",IF(G13="","",(I13/G13)))</f>
        <v/>
      </c>
      <c r="J28" s="28" t="str">
        <f t="shared" ref="J28" si="26">IF(G13=0,"",IF(G13="","",(J13/G13)))</f>
        <v/>
      </c>
      <c r="K28" s="28" t="str">
        <f t="shared" ref="K28" si="27">IF(K12=0,"",IF(K12="","",(K13-K12)/K12))</f>
        <v/>
      </c>
      <c r="L28" s="10" t="str">
        <f t="shared" ref="L28" si="28">IF(K13=0,"",IF(K13="","",(L13/K13)))</f>
        <v/>
      </c>
      <c r="M28" s="10" t="str">
        <f t="shared" ref="M28" si="29">IF(K13=0,"",IF(K13="","",(M13/K13)))</f>
        <v/>
      </c>
      <c r="N28" s="10" t="str">
        <f t="shared" ref="N28" si="30">IF(K13=0,"",IF(K13="","",(N13/K13)))</f>
        <v/>
      </c>
    </row>
    <row r="29" spans="2:14" x14ac:dyDescent="0.2">
      <c r="B29" s="11">
        <f t="shared" ref="B29:C29" si="31">B14</f>
        <v>2012</v>
      </c>
      <c r="C29" s="4">
        <f t="shared" si="31"/>
        <v>1</v>
      </c>
      <c r="D29" s="10" t="str">
        <f t="shared" ref="D29:E29" si="32">IF(D13=0,"",IF(D13="","",((D14-D13)/D13)))</f>
        <v/>
      </c>
      <c r="E29" s="10" t="str">
        <f t="shared" si="32"/>
        <v/>
      </c>
      <c r="F29" s="9">
        <f t="shared" ref="F29" si="33">IF(C14=0,"",IF(C14="","",(F14/C14)))</f>
        <v>0</v>
      </c>
      <c r="G29" s="28">
        <f t="shared" ref="G29" si="34">IF(E14=0,"",IF(E14="","",(G14/E14)))</f>
        <v>1.1333333333333333</v>
      </c>
      <c r="H29" s="28">
        <f t="shared" ref="H29" si="35">IF(G14=0,"",IF(G14="","",(H14/G14)))</f>
        <v>0.47058823529411764</v>
      </c>
      <c r="I29" s="28">
        <f t="shared" ref="I29" si="36">IF(G14=0,"",IF(G14="","",(I14/G14)))</f>
        <v>0.17647058823529413</v>
      </c>
      <c r="J29" s="28">
        <f t="shared" ref="J29" si="37">IF(G14=0,"",IF(G14="","",(J14/G14)))</f>
        <v>0.35294117647058826</v>
      </c>
      <c r="K29" s="28" t="str">
        <f t="shared" ref="K29" si="38">IF(K13=0,"",IF(K13="","",(K14-K13)/K13))</f>
        <v/>
      </c>
      <c r="L29" s="10" t="str">
        <f t="shared" ref="L29" si="39">IF(K14=0,"",IF(K14="","",(L14/K14)))</f>
        <v/>
      </c>
      <c r="M29" s="10" t="str">
        <f t="shared" ref="M29" si="40">IF(K14=0,"",IF(K14="","",(M14/K14)))</f>
        <v/>
      </c>
      <c r="N29" s="10" t="str">
        <f t="shared" ref="N29" si="41">IF(K14=0,"",IF(K14="","",(N14/K14)))</f>
        <v/>
      </c>
    </row>
    <row r="30" spans="2:14" x14ac:dyDescent="0.2">
      <c r="B30" s="11">
        <f t="shared" ref="B30:C30" si="42">B15</f>
        <v>2013</v>
      </c>
      <c r="C30" s="4">
        <f t="shared" si="42"/>
        <v>1</v>
      </c>
      <c r="D30" s="10" t="str">
        <f t="shared" ref="D30:E30" si="43">IF(D14=0,"",IF(D14="","",((D15-D14)/D14)))</f>
        <v/>
      </c>
      <c r="E30" s="10">
        <f t="shared" si="43"/>
        <v>-1</v>
      </c>
      <c r="F30" s="9">
        <f t="shared" ref="F30" si="44">IF(C15=0,"",IF(C15="","",(F15/C15)))</f>
        <v>0</v>
      </c>
      <c r="G30" s="28" t="str">
        <f t="shared" ref="G30" si="45">IF(E15=0,"",IF(E15="","",(G15/E15)))</f>
        <v/>
      </c>
      <c r="H30" s="28" t="str">
        <f t="shared" ref="H30" si="46">IF(G15=0,"",IF(G15="","",(H15/G15)))</f>
        <v/>
      </c>
      <c r="I30" s="28" t="str">
        <f t="shared" ref="I30" si="47">IF(G15=0,"",IF(G15="","",(I15/G15)))</f>
        <v/>
      </c>
      <c r="J30" s="28" t="str">
        <f t="shared" ref="J30" si="48">IF(G15=0,"",IF(G15="","",(J15/G15)))</f>
        <v/>
      </c>
      <c r="K30" s="28" t="str">
        <f t="shared" ref="K30" si="49">IF(K14=0,"",IF(K14="","",(K15-K14)/K14))</f>
        <v/>
      </c>
      <c r="L30" s="10" t="str">
        <f t="shared" ref="L30" si="50">IF(K15=0,"",IF(K15="","",(L15/K15)))</f>
        <v/>
      </c>
      <c r="M30" s="10" t="str">
        <f t="shared" ref="M30" si="51">IF(K15=0,"",IF(K15="","",(M15/K15)))</f>
        <v/>
      </c>
      <c r="N30" s="10" t="str">
        <f t="shared" ref="N30" si="52">IF(K15=0,"",IF(K15="","",(N15/K15)))</f>
        <v/>
      </c>
    </row>
    <row r="32" spans="2:14" x14ac:dyDescent="0.2">
      <c r="B32" s="37" t="s">
        <v>34</v>
      </c>
      <c r="C32" s="37"/>
      <c r="D32" s="37"/>
      <c r="E32" s="37"/>
      <c r="F32" s="37"/>
      <c r="G32" s="37"/>
      <c r="H32" s="37"/>
    </row>
    <row r="33" spans="2:6" x14ac:dyDescent="0.2">
      <c r="B33" s="37" t="s">
        <v>26</v>
      </c>
      <c r="C33" s="37"/>
      <c r="D33" s="37"/>
      <c r="E33" s="37"/>
      <c r="F33" s="37"/>
    </row>
  </sheetData>
  <mergeCells count="4">
    <mergeCell ref="B1:N1"/>
    <mergeCell ref="B2:N2"/>
    <mergeCell ref="B32:H32"/>
    <mergeCell ref="B33:F33"/>
  </mergeCells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5.4257812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1" width="10" bestFit="1" customWidth="1"/>
    <col min="12" max="12" width="7.42578125" bestFit="1" customWidth="1"/>
    <col min="13" max="13" width="10" bestFit="1" customWidth="1"/>
    <col min="14" max="14" width="7.5703125" bestFit="1" customWidth="1"/>
  </cols>
  <sheetData>
    <row r="1" spans="1:14" ht="23.25" x14ac:dyDescent="0.35">
      <c r="B1" s="35" t="s">
        <v>80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ht="18" x14ac:dyDescent="0.25">
      <c r="B2" s="36" t="str">
        <f>"Canada and USA: "&amp; B5 &amp; "-" &amp; B15</f>
        <v>Canada and USA: 2003-2013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4" spans="1:14" s="1" customFormat="1" ht="38.25" x14ac:dyDescent="0.2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91</v>
      </c>
      <c r="H4" s="2" t="s">
        <v>87</v>
      </c>
      <c r="I4" s="2" t="s">
        <v>88</v>
      </c>
      <c r="J4" s="2" t="s">
        <v>98</v>
      </c>
      <c r="K4" s="2" t="s">
        <v>89</v>
      </c>
      <c r="L4" s="2" t="s">
        <v>4</v>
      </c>
      <c r="M4" s="2" t="s">
        <v>90</v>
      </c>
      <c r="N4" s="2" t="s">
        <v>27</v>
      </c>
    </row>
    <row r="5" spans="1:14" x14ac:dyDescent="0.2">
      <c r="A5" t="s">
        <v>64</v>
      </c>
      <c r="B5" s="11">
        <v>2003</v>
      </c>
      <c r="C5" s="4">
        <v>3</v>
      </c>
      <c r="D5" s="4">
        <v>68</v>
      </c>
      <c r="E5" s="4">
        <v>61</v>
      </c>
      <c r="F5" s="4">
        <v>3</v>
      </c>
      <c r="G5" s="4">
        <v>10</v>
      </c>
      <c r="H5" s="4">
        <v>0</v>
      </c>
      <c r="I5" s="4">
        <v>10</v>
      </c>
      <c r="J5" s="4">
        <v>0</v>
      </c>
      <c r="K5" s="5">
        <v>33031</v>
      </c>
      <c r="L5" s="5">
        <v>0</v>
      </c>
      <c r="M5" s="5">
        <v>0</v>
      </c>
      <c r="N5" s="5">
        <v>0</v>
      </c>
    </row>
    <row r="6" spans="1:14" x14ac:dyDescent="0.2">
      <c r="A6" t="s">
        <v>64</v>
      </c>
      <c r="B6" s="11">
        <v>2004</v>
      </c>
      <c r="C6" s="4">
        <v>3</v>
      </c>
      <c r="D6" s="4">
        <v>76</v>
      </c>
      <c r="E6" s="4">
        <v>56</v>
      </c>
      <c r="F6" s="4">
        <v>5</v>
      </c>
      <c r="G6" s="4">
        <v>29</v>
      </c>
      <c r="H6" s="4">
        <v>20</v>
      </c>
      <c r="I6" s="4">
        <v>9</v>
      </c>
      <c r="J6" s="4">
        <v>0</v>
      </c>
      <c r="K6" s="5">
        <v>27204</v>
      </c>
      <c r="L6" s="5">
        <v>73</v>
      </c>
      <c r="M6" s="5">
        <v>73</v>
      </c>
      <c r="N6" s="5">
        <v>73</v>
      </c>
    </row>
    <row r="7" spans="1:14" x14ac:dyDescent="0.2">
      <c r="A7" t="s">
        <v>64</v>
      </c>
      <c r="B7" s="11">
        <v>2005</v>
      </c>
      <c r="C7" s="4">
        <v>3</v>
      </c>
      <c r="D7" s="4">
        <v>114</v>
      </c>
      <c r="E7" s="4">
        <v>59</v>
      </c>
      <c r="F7" s="4">
        <v>42</v>
      </c>
      <c r="G7" s="4">
        <v>56</v>
      </c>
      <c r="H7" s="4">
        <v>41</v>
      </c>
      <c r="I7" s="4">
        <v>5</v>
      </c>
      <c r="J7" s="4">
        <v>10</v>
      </c>
      <c r="K7" s="5">
        <v>47119</v>
      </c>
      <c r="L7" s="5">
        <v>815</v>
      </c>
      <c r="M7" s="5">
        <v>84</v>
      </c>
      <c r="N7" s="5">
        <v>12080</v>
      </c>
    </row>
    <row r="8" spans="1:14" x14ac:dyDescent="0.2">
      <c r="A8" t="s">
        <v>64</v>
      </c>
      <c r="B8" s="11">
        <v>2006</v>
      </c>
      <c r="C8" s="4">
        <v>3</v>
      </c>
      <c r="D8" s="4">
        <v>122</v>
      </c>
      <c r="E8" s="4">
        <v>59</v>
      </c>
      <c r="F8" s="4">
        <v>4</v>
      </c>
      <c r="G8" s="4">
        <v>55</v>
      </c>
      <c r="H8" s="4">
        <v>42</v>
      </c>
      <c r="I8" s="4">
        <v>13</v>
      </c>
      <c r="J8" s="4">
        <v>0</v>
      </c>
      <c r="K8" s="5">
        <v>35516</v>
      </c>
      <c r="L8" s="5">
        <v>487</v>
      </c>
      <c r="M8" s="5">
        <v>222</v>
      </c>
      <c r="N8" s="5">
        <v>266</v>
      </c>
    </row>
    <row r="9" spans="1:14" x14ac:dyDescent="0.2">
      <c r="A9" t="s">
        <v>64</v>
      </c>
      <c r="B9" s="11">
        <v>2007</v>
      </c>
      <c r="C9" s="4">
        <v>3</v>
      </c>
      <c r="D9" s="4">
        <v>118</v>
      </c>
      <c r="E9" s="4">
        <v>88</v>
      </c>
      <c r="F9" s="4">
        <v>2</v>
      </c>
      <c r="G9" s="4">
        <v>66</v>
      </c>
      <c r="H9" s="4">
        <v>44</v>
      </c>
      <c r="I9" s="4">
        <v>10</v>
      </c>
      <c r="J9" s="4">
        <v>12</v>
      </c>
      <c r="K9" s="5">
        <v>53863</v>
      </c>
      <c r="L9" s="5">
        <v>1440</v>
      </c>
      <c r="M9" s="5">
        <v>297</v>
      </c>
      <c r="N9" s="5">
        <v>0</v>
      </c>
    </row>
    <row r="10" spans="1:14" x14ac:dyDescent="0.2">
      <c r="A10" t="s">
        <v>64</v>
      </c>
      <c r="B10" s="11">
        <v>2008</v>
      </c>
      <c r="C10" s="4">
        <v>3</v>
      </c>
      <c r="D10" s="4">
        <v>124</v>
      </c>
      <c r="E10" s="4">
        <v>94</v>
      </c>
      <c r="F10" s="4">
        <v>4</v>
      </c>
      <c r="G10" s="4">
        <v>76</v>
      </c>
      <c r="H10" s="4">
        <v>53</v>
      </c>
      <c r="I10" s="4">
        <v>15</v>
      </c>
      <c r="J10" s="4">
        <v>8</v>
      </c>
      <c r="K10" s="5">
        <v>45959</v>
      </c>
      <c r="L10" s="5">
        <v>487</v>
      </c>
      <c r="M10" s="5">
        <v>244</v>
      </c>
      <c r="N10" s="5">
        <v>487</v>
      </c>
    </row>
    <row r="11" spans="1:14" x14ac:dyDescent="0.2">
      <c r="A11" t="s">
        <v>64</v>
      </c>
      <c r="B11" s="11">
        <v>2009</v>
      </c>
      <c r="C11" s="4">
        <v>3</v>
      </c>
      <c r="D11" s="4">
        <v>130</v>
      </c>
      <c r="E11" s="4">
        <v>101</v>
      </c>
      <c r="F11" s="4">
        <v>6</v>
      </c>
      <c r="G11" s="4">
        <v>68</v>
      </c>
      <c r="H11" s="4">
        <v>52</v>
      </c>
      <c r="I11" s="4">
        <v>16</v>
      </c>
      <c r="J11" s="4">
        <v>0</v>
      </c>
      <c r="K11" s="5">
        <v>34770</v>
      </c>
      <c r="L11" s="5">
        <v>0</v>
      </c>
      <c r="M11" s="5">
        <v>0</v>
      </c>
      <c r="N11" s="5">
        <v>406</v>
      </c>
    </row>
    <row r="12" spans="1:14" x14ac:dyDescent="0.2">
      <c r="A12" t="s">
        <v>64</v>
      </c>
      <c r="B12" s="11">
        <v>2010</v>
      </c>
      <c r="C12" s="4">
        <v>3</v>
      </c>
      <c r="D12" s="4">
        <v>135</v>
      </c>
      <c r="E12" s="4">
        <v>126</v>
      </c>
      <c r="F12" s="4">
        <v>5</v>
      </c>
      <c r="G12" s="4">
        <v>162</v>
      </c>
      <c r="H12" s="4">
        <v>28</v>
      </c>
      <c r="I12" s="4">
        <v>39</v>
      </c>
      <c r="J12" s="4">
        <v>95</v>
      </c>
      <c r="K12" s="5">
        <v>45827</v>
      </c>
      <c r="L12" s="5">
        <v>659</v>
      </c>
      <c r="M12" s="5">
        <v>0</v>
      </c>
      <c r="N12" s="5">
        <v>2335</v>
      </c>
    </row>
    <row r="13" spans="1:14" x14ac:dyDescent="0.2">
      <c r="A13" t="s">
        <v>64</v>
      </c>
      <c r="B13" s="11">
        <v>2011</v>
      </c>
      <c r="C13" s="4">
        <v>3</v>
      </c>
      <c r="D13" s="4">
        <v>121</v>
      </c>
      <c r="E13" s="4">
        <v>84</v>
      </c>
      <c r="F13" s="4">
        <v>3</v>
      </c>
      <c r="G13" s="4">
        <v>79</v>
      </c>
      <c r="H13" s="4">
        <v>37</v>
      </c>
      <c r="I13" s="4">
        <v>17</v>
      </c>
      <c r="J13" s="4">
        <v>25</v>
      </c>
      <c r="K13" s="5">
        <v>41520</v>
      </c>
      <c r="L13" s="5">
        <v>1406</v>
      </c>
      <c r="M13" s="5">
        <v>0</v>
      </c>
      <c r="N13" s="5">
        <v>1103</v>
      </c>
    </row>
    <row r="14" spans="1:14" x14ac:dyDescent="0.2">
      <c r="A14" t="s">
        <v>64</v>
      </c>
      <c r="B14" s="11">
        <v>2012</v>
      </c>
      <c r="C14" s="4">
        <v>3</v>
      </c>
      <c r="D14" s="4">
        <v>123</v>
      </c>
      <c r="E14" s="4">
        <v>138</v>
      </c>
      <c r="F14" s="4">
        <v>4</v>
      </c>
      <c r="G14" s="4">
        <v>73</v>
      </c>
      <c r="H14" s="4">
        <v>19</v>
      </c>
      <c r="I14" s="4">
        <v>25</v>
      </c>
      <c r="J14" s="4">
        <v>29</v>
      </c>
      <c r="K14" s="5">
        <v>38251</v>
      </c>
      <c r="L14" s="5">
        <v>653</v>
      </c>
      <c r="M14" s="5">
        <v>0</v>
      </c>
      <c r="N14" s="5">
        <v>362</v>
      </c>
    </row>
    <row r="15" spans="1:14" x14ac:dyDescent="0.2">
      <c r="A15" t="s">
        <v>64</v>
      </c>
      <c r="B15" s="11">
        <v>2013</v>
      </c>
      <c r="C15" s="4">
        <v>3</v>
      </c>
      <c r="D15" s="4">
        <v>122</v>
      </c>
      <c r="E15" s="4">
        <v>115</v>
      </c>
      <c r="F15" s="4">
        <v>3</v>
      </c>
      <c r="G15" s="4">
        <v>72</v>
      </c>
      <c r="H15" s="4">
        <v>26</v>
      </c>
      <c r="I15" s="4">
        <v>21</v>
      </c>
      <c r="J15" s="4">
        <v>25</v>
      </c>
      <c r="K15" s="5">
        <v>41139</v>
      </c>
      <c r="L15" s="5">
        <v>1715</v>
      </c>
      <c r="M15" s="5">
        <v>0</v>
      </c>
      <c r="N15" s="5">
        <v>961</v>
      </c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">
      <c r="B17" s="6" t="s">
        <v>7</v>
      </c>
      <c r="F17" s="7">
        <f>SUM(F5:F15)</f>
        <v>81</v>
      </c>
      <c r="K17" s="8">
        <f>SUM(K5:K15)</f>
        <v>444199</v>
      </c>
      <c r="L17" s="8">
        <f>SUM(L5:L15)</f>
        <v>7735</v>
      </c>
      <c r="M17" s="8">
        <f>SUM(M5:M15)</f>
        <v>920</v>
      </c>
      <c r="N17" s="8">
        <f>SUM(N5:N15)</f>
        <v>18073</v>
      </c>
    </row>
    <row r="19" spans="2:14" ht="63.75" x14ac:dyDescent="0.2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92</v>
      </c>
      <c r="H19" s="2" t="s">
        <v>93</v>
      </c>
      <c r="I19" s="2" t="s">
        <v>94</v>
      </c>
      <c r="J19" s="2" t="s">
        <v>95</v>
      </c>
      <c r="K19" s="2" t="s">
        <v>96</v>
      </c>
      <c r="L19" s="2" t="s">
        <v>11</v>
      </c>
      <c r="M19" s="2" t="s">
        <v>97</v>
      </c>
      <c r="N19" s="2" t="s">
        <v>28</v>
      </c>
    </row>
    <row r="20" spans="2:14" x14ac:dyDescent="0.2">
      <c r="B20" s="11">
        <f t="shared" ref="B20:C30" si="0">B5</f>
        <v>2003</v>
      </c>
      <c r="C20" s="4">
        <f t="shared" si="0"/>
        <v>3</v>
      </c>
      <c r="D20" s="4"/>
      <c r="E20" s="4"/>
      <c r="F20" s="9">
        <f t="shared" ref="F20:F30" si="1">IF(C5=0,"",IF(C5="","",(F5/C5)))</f>
        <v>1</v>
      </c>
      <c r="G20" s="28">
        <f t="shared" ref="G20:G30" si="2">IF(E5=0,"",IF(E5="","",(G5/E5)))</f>
        <v>0.16393442622950818</v>
      </c>
      <c r="H20" s="28">
        <f t="shared" ref="H20:H30" si="3">IF(G5=0,"",IF(G5="","",(H5/G5)))</f>
        <v>0</v>
      </c>
      <c r="I20" s="28">
        <f t="shared" ref="I20:I30" si="4">IF(G5=0,"",IF(G5="","",(I5/G5)))</f>
        <v>1</v>
      </c>
      <c r="J20" s="28">
        <f t="shared" ref="J20:J30" si="5">IF(G5=0,"",IF(G5="","",(J5/G5)))</f>
        <v>0</v>
      </c>
      <c r="K20" s="5"/>
      <c r="L20" s="10">
        <f t="shared" ref="L20:L30" si="6">IF(K5=0,"",IF(K5="","",(L5/K5)))</f>
        <v>0</v>
      </c>
      <c r="M20" s="10">
        <f t="shared" ref="M20:M30" si="7">IF(K5=0,"",IF(K5="","",(M5/K5)))</f>
        <v>0</v>
      </c>
      <c r="N20" s="10">
        <f t="shared" ref="N20:N30" si="8">IF(K5=0,"",IF(K5="","",(N5/K5)))</f>
        <v>0</v>
      </c>
    </row>
    <row r="21" spans="2:14" x14ac:dyDescent="0.2">
      <c r="B21" s="11">
        <f t="shared" si="0"/>
        <v>2004</v>
      </c>
      <c r="C21" s="4">
        <f t="shared" si="0"/>
        <v>3</v>
      </c>
      <c r="D21" s="10">
        <f t="shared" ref="D21:E30" si="9">IF(D5=0,"",IF(D5="","",((D6-D5)/D5)))</f>
        <v>0.11764705882352941</v>
      </c>
      <c r="E21" s="10">
        <f t="shared" si="9"/>
        <v>-8.1967213114754092E-2</v>
      </c>
      <c r="F21" s="9">
        <f t="shared" si="1"/>
        <v>1.6666666666666667</v>
      </c>
      <c r="G21" s="28">
        <f t="shared" si="2"/>
        <v>0.5178571428571429</v>
      </c>
      <c r="H21" s="28">
        <f t="shared" si="3"/>
        <v>0.68965517241379315</v>
      </c>
      <c r="I21" s="28">
        <f t="shared" si="4"/>
        <v>0.31034482758620691</v>
      </c>
      <c r="J21" s="28">
        <f t="shared" si="5"/>
        <v>0</v>
      </c>
      <c r="K21" s="28">
        <f t="shared" ref="K21:K30" si="10">IF(K5=0,"",IF(K5="","",(K6-K5)/K5))</f>
        <v>-0.17641003905422178</v>
      </c>
      <c r="L21" s="10">
        <f t="shared" si="6"/>
        <v>2.683428907513601E-3</v>
      </c>
      <c r="M21" s="10">
        <f t="shared" si="7"/>
        <v>2.683428907513601E-3</v>
      </c>
      <c r="N21" s="10">
        <f t="shared" si="8"/>
        <v>2.683428907513601E-3</v>
      </c>
    </row>
    <row r="22" spans="2:14" x14ac:dyDescent="0.2">
      <c r="B22" s="11">
        <f t="shared" si="0"/>
        <v>2005</v>
      </c>
      <c r="C22" s="4">
        <f t="shared" si="0"/>
        <v>3</v>
      </c>
      <c r="D22" s="10">
        <f t="shared" si="9"/>
        <v>0.5</v>
      </c>
      <c r="E22" s="10">
        <f t="shared" si="9"/>
        <v>5.3571428571428568E-2</v>
      </c>
      <c r="F22" s="9">
        <f t="shared" si="1"/>
        <v>14</v>
      </c>
      <c r="G22" s="28">
        <f t="shared" si="2"/>
        <v>0.94915254237288138</v>
      </c>
      <c r="H22" s="28">
        <f t="shared" si="3"/>
        <v>0.7321428571428571</v>
      </c>
      <c r="I22" s="28">
        <f t="shared" si="4"/>
        <v>8.9285714285714288E-2</v>
      </c>
      <c r="J22" s="28">
        <f t="shared" si="5"/>
        <v>0.17857142857142858</v>
      </c>
      <c r="K22" s="28">
        <f t="shared" si="10"/>
        <v>0.73206146154977214</v>
      </c>
      <c r="L22" s="10">
        <f t="shared" si="6"/>
        <v>1.7296631931917061E-2</v>
      </c>
      <c r="M22" s="10">
        <f t="shared" si="7"/>
        <v>1.7827203463570958E-3</v>
      </c>
      <c r="N22" s="10">
        <f t="shared" si="8"/>
        <v>0.25637216409516334</v>
      </c>
    </row>
    <row r="23" spans="2:14" x14ac:dyDescent="0.2">
      <c r="B23" s="11">
        <f t="shared" si="0"/>
        <v>2006</v>
      </c>
      <c r="C23" s="4">
        <f t="shared" si="0"/>
        <v>3</v>
      </c>
      <c r="D23" s="10">
        <f t="shared" si="9"/>
        <v>7.0175438596491224E-2</v>
      </c>
      <c r="E23" s="10">
        <f t="shared" si="9"/>
        <v>0</v>
      </c>
      <c r="F23" s="9">
        <f t="shared" si="1"/>
        <v>1.3333333333333333</v>
      </c>
      <c r="G23" s="28">
        <f t="shared" si="2"/>
        <v>0.93220338983050843</v>
      </c>
      <c r="H23" s="28">
        <f t="shared" si="3"/>
        <v>0.76363636363636367</v>
      </c>
      <c r="I23" s="28">
        <f t="shared" si="4"/>
        <v>0.23636363636363636</v>
      </c>
      <c r="J23" s="28">
        <f t="shared" si="5"/>
        <v>0</v>
      </c>
      <c r="K23" s="28">
        <f t="shared" si="10"/>
        <v>-0.24624885927120693</v>
      </c>
      <c r="L23" s="10">
        <f t="shared" si="6"/>
        <v>1.3712129744340579E-2</v>
      </c>
      <c r="M23" s="10">
        <f t="shared" si="7"/>
        <v>6.2507039080977591E-3</v>
      </c>
      <c r="N23" s="10">
        <f t="shared" si="8"/>
        <v>7.4895821601531701E-3</v>
      </c>
    </row>
    <row r="24" spans="2:14" x14ac:dyDescent="0.2">
      <c r="B24" s="11">
        <f t="shared" si="0"/>
        <v>2007</v>
      </c>
      <c r="C24" s="4">
        <f t="shared" si="0"/>
        <v>3</v>
      </c>
      <c r="D24" s="10">
        <f t="shared" si="9"/>
        <v>-3.2786885245901641E-2</v>
      </c>
      <c r="E24" s="10">
        <f t="shared" si="9"/>
        <v>0.49152542372881358</v>
      </c>
      <c r="F24" s="9">
        <f t="shared" si="1"/>
        <v>0.66666666666666663</v>
      </c>
      <c r="G24" s="28">
        <f t="shared" si="2"/>
        <v>0.75</v>
      </c>
      <c r="H24" s="28">
        <f t="shared" si="3"/>
        <v>0.66666666666666663</v>
      </c>
      <c r="I24" s="28">
        <f t="shared" si="4"/>
        <v>0.15151515151515152</v>
      </c>
      <c r="J24" s="28">
        <f t="shared" si="5"/>
        <v>0.18181818181818182</v>
      </c>
      <c r="K24" s="28">
        <f t="shared" si="10"/>
        <v>0.51658407478319635</v>
      </c>
      <c r="L24" s="10">
        <f t="shared" si="6"/>
        <v>2.6734493065740862E-2</v>
      </c>
      <c r="M24" s="10">
        <f t="shared" si="7"/>
        <v>5.513989194809053E-3</v>
      </c>
      <c r="N24" s="10">
        <f t="shared" si="8"/>
        <v>0</v>
      </c>
    </row>
    <row r="25" spans="2:14" x14ac:dyDescent="0.2">
      <c r="B25" s="11">
        <f t="shared" si="0"/>
        <v>2008</v>
      </c>
      <c r="C25" s="4">
        <f t="shared" si="0"/>
        <v>3</v>
      </c>
      <c r="D25" s="10">
        <f t="shared" si="9"/>
        <v>5.0847457627118647E-2</v>
      </c>
      <c r="E25" s="10">
        <f t="shared" si="9"/>
        <v>6.8181818181818177E-2</v>
      </c>
      <c r="F25" s="9">
        <f t="shared" si="1"/>
        <v>1.3333333333333333</v>
      </c>
      <c r="G25" s="28">
        <f t="shared" si="2"/>
        <v>0.80851063829787229</v>
      </c>
      <c r="H25" s="28">
        <f t="shared" si="3"/>
        <v>0.69736842105263153</v>
      </c>
      <c r="I25" s="28">
        <f t="shared" si="4"/>
        <v>0.19736842105263158</v>
      </c>
      <c r="J25" s="28">
        <f t="shared" si="5"/>
        <v>0.10526315789473684</v>
      </c>
      <c r="K25" s="28">
        <f t="shared" si="10"/>
        <v>-0.14674266193862207</v>
      </c>
      <c r="L25" s="10">
        <f t="shared" si="6"/>
        <v>1.0596401140146653E-2</v>
      </c>
      <c r="M25" s="10">
        <f t="shared" si="7"/>
        <v>5.3090798320241956E-3</v>
      </c>
      <c r="N25" s="10">
        <f t="shared" si="8"/>
        <v>1.0596401140146653E-2</v>
      </c>
    </row>
    <row r="26" spans="2:14" x14ac:dyDescent="0.2">
      <c r="B26" s="11">
        <f t="shared" si="0"/>
        <v>2009</v>
      </c>
      <c r="C26" s="4">
        <f t="shared" si="0"/>
        <v>3</v>
      </c>
      <c r="D26" s="10">
        <f t="shared" si="9"/>
        <v>4.8387096774193547E-2</v>
      </c>
      <c r="E26" s="10">
        <f t="shared" si="9"/>
        <v>7.4468085106382975E-2</v>
      </c>
      <c r="F26" s="9">
        <f t="shared" si="1"/>
        <v>2</v>
      </c>
      <c r="G26" s="28">
        <f t="shared" si="2"/>
        <v>0.67326732673267331</v>
      </c>
      <c r="H26" s="28">
        <f t="shared" si="3"/>
        <v>0.76470588235294112</v>
      </c>
      <c r="I26" s="28">
        <f t="shared" si="4"/>
        <v>0.23529411764705882</v>
      </c>
      <c r="J26" s="28">
        <f t="shared" si="5"/>
        <v>0</v>
      </c>
      <c r="K26" s="28">
        <f t="shared" si="10"/>
        <v>-0.24345612393655214</v>
      </c>
      <c r="L26" s="10">
        <f t="shared" si="6"/>
        <v>0</v>
      </c>
      <c r="M26" s="10">
        <f t="shared" si="7"/>
        <v>0</v>
      </c>
      <c r="N26" s="10">
        <f t="shared" si="8"/>
        <v>1.1676732815645671E-2</v>
      </c>
    </row>
    <row r="27" spans="2:14" x14ac:dyDescent="0.2">
      <c r="B27" s="11">
        <f t="shared" si="0"/>
        <v>2010</v>
      </c>
      <c r="C27" s="4">
        <f t="shared" si="0"/>
        <v>3</v>
      </c>
      <c r="D27" s="10">
        <f t="shared" si="9"/>
        <v>3.8461538461538464E-2</v>
      </c>
      <c r="E27" s="10">
        <f t="shared" si="9"/>
        <v>0.24752475247524752</v>
      </c>
      <c r="F27" s="9">
        <f t="shared" si="1"/>
        <v>1.6666666666666667</v>
      </c>
      <c r="G27" s="28">
        <f t="shared" si="2"/>
        <v>1.2857142857142858</v>
      </c>
      <c r="H27" s="28">
        <f t="shared" si="3"/>
        <v>0.1728395061728395</v>
      </c>
      <c r="I27" s="28">
        <f t="shared" si="4"/>
        <v>0.24074074074074073</v>
      </c>
      <c r="J27" s="28">
        <f t="shared" si="5"/>
        <v>0.5864197530864198</v>
      </c>
      <c r="K27" s="28">
        <f t="shared" si="10"/>
        <v>0.31800402645959158</v>
      </c>
      <c r="L27" s="10">
        <f t="shared" si="6"/>
        <v>1.4380168896065639E-2</v>
      </c>
      <c r="M27" s="10">
        <f t="shared" si="7"/>
        <v>0</v>
      </c>
      <c r="N27" s="10">
        <f t="shared" si="8"/>
        <v>5.0952495253889625E-2</v>
      </c>
    </row>
    <row r="28" spans="2:14" x14ac:dyDescent="0.2">
      <c r="B28" s="11">
        <f t="shared" si="0"/>
        <v>2011</v>
      </c>
      <c r="C28" s="4">
        <f t="shared" si="0"/>
        <v>3</v>
      </c>
      <c r="D28" s="10">
        <f t="shared" si="9"/>
        <v>-0.1037037037037037</v>
      </c>
      <c r="E28" s="10">
        <f t="shared" si="9"/>
        <v>-0.33333333333333331</v>
      </c>
      <c r="F28" s="9">
        <f t="shared" si="1"/>
        <v>1</v>
      </c>
      <c r="G28" s="28">
        <f t="shared" si="2"/>
        <v>0.94047619047619047</v>
      </c>
      <c r="H28" s="28">
        <f t="shared" si="3"/>
        <v>0.46835443037974683</v>
      </c>
      <c r="I28" s="28">
        <f t="shared" si="4"/>
        <v>0.21518987341772153</v>
      </c>
      <c r="J28" s="28">
        <f t="shared" si="5"/>
        <v>0.31645569620253167</v>
      </c>
      <c r="K28" s="28">
        <f t="shared" si="10"/>
        <v>-9.3983895956532171E-2</v>
      </c>
      <c r="L28" s="10">
        <f t="shared" si="6"/>
        <v>3.3863198458574183E-2</v>
      </c>
      <c r="M28" s="10">
        <f t="shared" si="7"/>
        <v>0</v>
      </c>
      <c r="N28" s="10">
        <f t="shared" si="8"/>
        <v>2.6565510597302503E-2</v>
      </c>
    </row>
    <row r="29" spans="2:14" x14ac:dyDescent="0.2">
      <c r="B29" s="11">
        <f t="shared" si="0"/>
        <v>2012</v>
      </c>
      <c r="C29" s="4">
        <f t="shared" si="0"/>
        <v>3</v>
      </c>
      <c r="D29" s="10">
        <f t="shared" si="9"/>
        <v>1.6528925619834711E-2</v>
      </c>
      <c r="E29" s="10">
        <f t="shared" si="9"/>
        <v>0.6428571428571429</v>
      </c>
      <c r="F29" s="9">
        <f t="shared" si="1"/>
        <v>1.3333333333333333</v>
      </c>
      <c r="G29" s="28">
        <f t="shared" si="2"/>
        <v>0.52898550724637683</v>
      </c>
      <c r="H29" s="28">
        <f t="shared" si="3"/>
        <v>0.26027397260273971</v>
      </c>
      <c r="I29" s="28">
        <f t="shared" si="4"/>
        <v>0.34246575342465752</v>
      </c>
      <c r="J29" s="28">
        <f t="shared" si="5"/>
        <v>0.39726027397260272</v>
      </c>
      <c r="K29" s="28">
        <f t="shared" si="10"/>
        <v>-7.8733140655105976E-2</v>
      </c>
      <c r="L29" s="10">
        <f t="shared" si="6"/>
        <v>1.7071449112441506E-2</v>
      </c>
      <c r="M29" s="10">
        <f t="shared" si="7"/>
        <v>0</v>
      </c>
      <c r="N29" s="10">
        <f t="shared" si="8"/>
        <v>9.4638048678465925E-3</v>
      </c>
    </row>
    <row r="30" spans="2:14" x14ac:dyDescent="0.2">
      <c r="B30" s="11">
        <f t="shared" si="0"/>
        <v>2013</v>
      </c>
      <c r="C30" s="4">
        <f t="shared" si="0"/>
        <v>3</v>
      </c>
      <c r="D30" s="10">
        <f t="shared" si="9"/>
        <v>-8.130081300813009E-3</v>
      </c>
      <c r="E30" s="10">
        <f t="shared" si="9"/>
        <v>-0.16666666666666666</v>
      </c>
      <c r="F30" s="9">
        <f t="shared" si="1"/>
        <v>1</v>
      </c>
      <c r="G30" s="28">
        <f t="shared" si="2"/>
        <v>0.62608695652173918</v>
      </c>
      <c r="H30" s="28">
        <f t="shared" si="3"/>
        <v>0.3611111111111111</v>
      </c>
      <c r="I30" s="28">
        <f t="shared" si="4"/>
        <v>0.29166666666666669</v>
      </c>
      <c r="J30" s="28">
        <f t="shared" si="5"/>
        <v>0.34722222222222221</v>
      </c>
      <c r="K30" s="28">
        <f t="shared" si="10"/>
        <v>7.5501294083814799E-2</v>
      </c>
      <c r="L30" s="10">
        <f t="shared" si="6"/>
        <v>4.1687936021779823E-2</v>
      </c>
      <c r="M30" s="10">
        <f t="shared" si="7"/>
        <v>0</v>
      </c>
      <c r="N30" s="10">
        <f t="shared" si="8"/>
        <v>2.3359828872845718E-2</v>
      </c>
    </row>
    <row r="32" spans="2:14" x14ac:dyDescent="0.2">
      <c r="B32" s="37" t="s">
        <v>34</v>
      </c>
      <c r="C32" s="37"/>
      <c r="D32" s="37"/>
      <c r="E32" s="37"/>
      <c r="F32" s="37"/>
      <c r="G32" s="37"/>
      <c r="H32" s="37"/>
    </row>
    <row r="33" spans="2:6" x14ac:dyDescent="0.2">
      <c r="B33" s="37" t="s">
        <v>26</v>
      </c>
      <c r="C33" s="37"/>
      <c r="D33" s="37"/>
      <c r="E33" s="37"/>
      <c r="F33" s="37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10.8554687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1" width="10" bestFit="1" customWidth="1"/>
    <col min="12" max="12" width="7.5703125" bestFit="1" customWidth="1"/>
    <col min="13" max="13" width="10" bestFit="1" customWidth="1"/>
    <col min="14" max="14" width="7.5703125" bestFit="1" customWidth="1"/>
  </cols>
  <sheetData>
    <row r="1" spans="1:14" ht="23.25" x14ac:dyDescent="0.35">
      <c r="B1" s="35" t="s">
        <v>23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ht="18" x14ac:dyDescent="0.25">
      <c r="B2" s="36" t="str">
        <f>"Canada and USA: "&amp; B5 &amp; "-" &amp; B15</f>
        <v>Canada and USA: 2003-2013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4" spans="1:14" s="1" customFormat="1" ht="38.25" x14ac:dyDescent="0.2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91</v>
      </c>
      <c r="H4" s="2" t="s">
        <v>87</v>
      </c>
      <c r="I4" s="2" t="s">
        <v>88</v>
      </c>
      <c r="J4" s="2" t="s">
        <v>98</v>
      </c>
      <c r="K4" s="2" t="s">
        <v>89</v>
      </c>
      <c r="L4" s="2" t="s">
        <v>4</v>
      </c>
      <c r="M4" s="2" t="s">
        <v>90</v>
      </c>
      <c r="N4" s="2" t="s">
        <v>27</v>
      </c>
    </row>
    <row r="5" spans="1:14" x14ac:dyDescent="0.2">
      <c r="A5" t="s">
        <v>65</v>
      </c>
      <c r="B5" s="11">
        <v>2003</v>
      </c>
      <c r="C5" s="4">
        <v>6</v>
      </c>
      <c r="D5" s="4">
        <v>283</v>
      </c>
      <c r="E5" s="4">
        <v>138</v>
      </c>
      <c r="F5" s="4">
        <v>5</v>
      </c>
      <c r="G5" s="4">
        <v>58</v>
      </c>
      <c r="H5" s="4">
        <v>13</v>
      </c>
      <c r="I5" s="4">
        <v>16</v>
      </c>
      <c r="J5" s="4">
        <v>29</v>
      </c>
      <c r="K5" s="5">
        <v>62471</v>
      </c>
      <c r="L5" s="5">
        <v>2030</v>
      </c>
      <c r="M5" s="5">
        <v>1415</v>
      </c>
      <c r="N5" s="5">
        <v>2164</v>
      </c>
    </row>
    <row r="6" spans="1:14" x14ac:dyDescent="0.2">
      <c r="A6" t="s">
        <v>65</v>
      </c>
      <c r="B6" s="11">
        <v>2004</v>
      </c>
      <c r="C6" s="4">
        <v>6</v>
      </c>
      <c r="D6" s="4">
        <v>289</v>
      </c>
      <c r="E6" s="4">
        <v>140</v>
      </c>
      <c r="F6" s="4">
        <v>11</v>
      </c>
      <c r="G6" s="4">
        <v>64</v>
      </c>
      <c r="H6" s="4">
        <v>17</v>
      </c>
      <c r="I6" s="4">
        <v>15</v>
      </c>
      <c r="J6" s="4">
        <v>32</v>
      </c>
      <c r="K6" s="5">
        <v>61907</v>
      </c>
      <c r="L6" s="5">
        <v>2599</v>
      </c>
      <c r="M6" s="5">
        <v>1893</v>
      </c>
      <c r="N6" s="5">
        <v>2951</v>
      </c>
    </row>
    <row r="7" spans="1:14" x14ac:dyDescent="0.2">
      <c r="A7" t="s">
        <v>65</v>
      </c>
      <c r="B7" s="11">
        <v>2005</v>
      </c>
      <c r="C7" s="4">
        <v>5</v>
      </c>
      <c r="D7" s="4">
        <v>201</v>
      </c>
      <c r="E7" s="4">
        <v>127</v>
      </c>
      <c r="F7" s="4">
        <v>7</v>
      </c>
      <c r="G7" s="4">
        <v>71</v>
      </c>
      <c r="H7" s="4">
        <v>22</v>
      </c>
      <c r="I7" s="4">
        <v>11</v>
      </c>
      <c r="J7" s="4">
        <v>38</v>
      </c>
      <c r="K7" s="5">
        <v>74179</v>
      </c>
      <c r="L7" s="5">
        <v>2305</v>
      </c>
      <c r="M7" s="5">
        <v>2044</v>
      </c>
      <c r="N7" s="5">
        <v>4801</v>
      </c>
    </row>
    <row r="8" spans="1:14" x14ac:dyDescent="0.2">
      <c r="A8" t="s">
        <v>65</v>
      </c>
      <c r="B8" s="11">
        <v>2006</v>
      </c>
      <c r="C8" s="4">
        <v>6</v>
      </c>
      <c r="D8" s="4">
        <v>185</v>
      </c>
      <c r="E8" s="4">
        <v>128</v>
      </c>
      <c r="F8" s="4">
        <v>4</v>
      </c>
      <c r="G8" s="4">
        <v>69</v>
      </c>
      <c r="H8" s="4">
        <v>27</v>
      </c>
      <c r="I8" s="4">
        <v>9</v>
      </c>
      <c r="J8" s="4">
        <v>33</v>
      </c>
      <c r="K8" s="5">
        <v>86121</v>
      </c>
      <c r="L8" s="5">
        <v>2361</v>
      </c>
      <c r="M8" s="5">
        <v>2076</v>
      </c>
      <c r="N8" s="5">
        <v>6307</v>
      </c>
    </row>
    <row r="9" spans="1:14" x14ac:dyDescent="0.2">
      <c r="A9" t="s">
        <v>65</v>
      </c>
      <c r="B9" s="11">
        <v>2007</v>
      </c>
      <c r="C9" s="4">
        <v>5</v>
      </c>
      <c r="D9" s="4">
        <v>275</v>
      </c>
      <c r="E9" s="4">
        <v>143</v>
      </c>
      <c r="F9" s="4">
        <v>19</v>
      </c>
      <c r="G9" s="4">
        <v>115</v>
      </c>
      <c r="H9" s="4">
        <v>31</v>
      </c>
      <c r="I9" s="4">
        <v>21</v>
      </c>
      <c r="J9" s="4">
        <v>63</v>
      </c>
      <c r="K9" s="5">
        <v>74008</v>
      </c>
      <c r="L9" s="5">
        <v>3095</v>
      </c>
      <c r="M9" s="5">
        <v>1733</v>
      </c>
      <c r="N9" s="5">
        <v>6201</v>
      </c>
    </row>
    <row r="10" spans="1:14" x14ac:dyDescent="0.2">
      <c r="A10" t="s">
        <v>65</v>
      </c>
      <c r="B10" s="11">
        <v>2008</v>
      </c>
      <c r="C10" s="4">
        <v>5</v>
      </c>
      <c r="D10" s="4">
        <v>273</v>
      </c>
      <c r="E10" s="4">
        <v>156</v>
      </c>
      <c r="F10" s="4">
        <v>21</v>
      </c>
      <c r="G10" s="4">
        <v>108</v>
      </c>
      <c r="H10" s="4">
        <v>39</v>
      </c>
      <c r="I10" s="4">
        <v>15</v>
      </c>
      <c r="J10" s="4">
        <v>54</v>
      </c>
      <c r="K10" s="5">
        <v>85197</v>
      </c>
      <c r="L10" s="5">
        <v>2657</v>
      </c>
      <c r="M10" s="5">
        <v>2371</v>
      </c>
      <c r="N10" s="5">
        <v>5952</v>
      </c>
    </row>
    <row r="11" spans="1:14" x14ac:dyDescent="0.2">
      <c r="A11" t="s">
        <v>65</v>
      </c>
      <c r="B11" s="11">
        <v>2009</v>
      </c>
      <c r="C11" s="4">
        <v>5</v>
      </c>
      <c r="D11" s="4">
        <v>282</v>
      </c>
      <c r="E11" s="4">
        <v>181</v>
      </c>
      <c r="F11" s="4">
        <v>13</v>
      </c>
      <c r="G11" s="4">
        <v>105</v>
      </c>
      <c r="H11" s="4">
        <v>31</v>
      </c>
      <c r="I11" s="4">
        <v>19</v>
      </c>
      <c r="J11" s="4">
        <v>55</v>
      </c>
      <c r="K11" s="5">
        <v>65740</v>
      </c>
      <c r="L11" s="5">
        <v>2289</v>
      </c>
      <c r="M11" s="5">
        <v>2077</v>
      </c>
      <c r="N11" s="5">
        <v>4329</v>
      </c>
    </row>
    <row r="12" spans="1:14" x14ac:dyDescent="0.2">
      <c r="A12" t="s">
        <v>65</v>
      </c>
      <c r="B12" s="11">
        <v>2010</v>
      </c>
      <c r="C12" s="4">
        <v>4</v>
      </c>
      <c r="D12" s="4">
        <v>289</v>
      </c>
      <c r="E12" s="4">
        <v>145</v>
      </c>
      <c r="F12" s="4">
        <v>14</v>
      </c>
      <c r="G12" s="4">
        <v>135</v>
      </c>
      <c r="H12" s="4">
        <v>25</v>
      </c>
      <c r="I12" s="4">
        <v>24</v>
      </c>
      <c r="J12" s="4">
        <v>86</v>
      </c>
      <c r="K12" s="5">
        <v>64083</v>
      </c>
      <c r="L12" s="5">
        <v>2329</v>
      </c>
      <c r="M12" s="5">
        <v>1579</v>
      </c>
      <c r="N12" s="5">
        <v>3560</v>
      </c>
    </row>
    <row r="13" spans="1:14" x14ac:dyDescent="0.2">
      <c r="A13" t="s">
        <v>65</v>
      </c>
      <c r="B13" s="11">
        <v>2011</v>
      </c>
      <c r="C13" s="4">
        <v>4</v>
      </c>
      <c r="D13" s="4">
        <v>325</v>
      </c>
      <c r="E13" s="4">
        <v>149</v>
      </c>
      <c r="F13" s="4">
        <v>41</v>
      </c>
      <c r="G13" s="4">
        <v>123</v>
      </c>
      <c r="H13" s="4">
        <v>24</v>
      </c>
      <c r="I13" s="4">
        <v>17</v>
      </c>
      <c r="J13" s="4">
        <v>82</v>
      </c>
      <c r="K13" s="5">
        <v>70823</v>
      </c>
      <c r="L13" s="5">
        <v>2167</v>
      </c>
      <c r="M13" s="5">
        <v>1528</v>
      </c>
      <c r="N13" s="5">
        <v>4419</v>
      </c>
    </row>
    <row r="14" spans="1:14" x14ac:dyDescent="0.2">
      <c r="A14" t="s">
        <v>65</v>
      </c>
      <c r="B14" s="11">
        <v>2012</v>
      </c>
      <c r="C14" s="4">
        <v>4</v>
      </c>
      <c r="D14" s="4">
        <v>352</v>
      </c>
      <c r="E14" s="4">
        <v>149</v>
      </c>
      <c r="F14" s="4">
        <v>39</v>
      </c>
      <c r="G14" s="4">
        <v>99</v>
      </c>
      <c r="H14" s="4">
        <v>29</v>
      </c>
      <c r="I14" s="4">
        <v>9</v>
      </c>
      <c r="J14" s="4">
        <v>61</v>
      </c>
      <c r="K14" s="5">
        <v>72791</v>
      </c>
      <c r="L14" s="5">
        <v>2423</v>
      </c>
      <c r="M14" s="5">
        <v>1681</v>
      </c>
      <c r="N14" s="5">
        <v>5455</v>
      </c>
    </row>
    <row r="15" spans="1:14" x14ac:dyDescent="0.2">
      <c r="A15" t="s">
        <v>65</v>
      </c>
      <c r="B15" s="11">
        <v>2013</v>
      </c>
      <c r="C15" s="4">
        <v>4</v>
      </c>
      <c r="D15" s="4">
        <v>351</v>
      </c>
      <c r="E15" s="4">
        <v>156</v>
      </c>
      <c r="F15" s="4">
        <v>18</v>
      </c>
      <c r="G15" s="4">
        <v>135</v>
      </c>
      <c r="H15" s="4">
        <v>26</v>
      </c>
      <c r="I15" s="4">
        <v>20</v>
      </c>
      <c r="J15" s="4">
        <v>89</v>
      </c>
      <c r="K15" s="5">
        <v>69264</v>
      </c>
      <c r="L15" s="5">
        <v>2451</v>
      </c>
      <c r="M15" s="5">
        <v>1592</v>
      </c>
      <c r="N15" s="5">
        <v>6717</v>
      </c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">
      <c r="B17" s="6" t="s">
        <v>7</v>
      </c>
      <c r="F17" s="7">
        <f>SUM(F5:F15)</f>
        <v>192</v>
      </c>
      <c r="K17" s="8">
        <f>SUM(K5:K15)</f>
        <v>786584</v>
      </c>
      <c r="L17" s="8">
        <f>SUM(L5:L15)</f>
        <v>26706</v>
      </c>
      <c r="M17" s="8">
        <f>SUM(M5:M15)</f>
        <v>19989</v>
      </c>
      <c r="N17" s="8">
        <f>SUM(N5:N15)</f>
        <v>52856</v>
      </c>
    </row>
    <row r="19" spans="2:14" ht="63.75" x14ac:dyDescent="0.2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92</v>
      </c>
      <c r="H19" s="2" t="s">
        <v>93</v>
      </c>
      <c r="I19" s="2" t="s">
        <v>94</v>
      </c>
      <c r="J19" s="2" t="s">
        <v>95</v>
      </c>
      <c r="K19" s="2" t="s">
        <v>96</v>
      </c>
      <c r="L19" s="2" t="s">
        <v>11</v>
      </c>
      <c r="M19" s="2" t="s">
        <v>97</v>
      </c>
      <c r="N19" s="2" t="s">
        <v>28</v>
      </c>
    </row>
    <row r="20" spans="2:14" x14ac:dyDescent="0.2">
      <c r="B20" s="11">
        <f t="shared" ref="B20:C30" si="0">B5</f>
        <v>2003</v>
      </c>
      <c r="C20" s="4">
        <f t="shared" si="0"/>
        <v>6</v>
      </c>
      <c r="D20" s="4"/>
      <c r="E20" s="4"/>
      <c r="F20" s="9">
        <f t="shared" ref="F20:F30" si="1">IF(C5=0,"",IF(C5="","",(F5/C5)))</f>
        <v>0.83333333333333337</v>
      </c>
      <c r="G20" s="28">
        <f t="shared" ref="G20:G30" si="2">IF(E5=0,"",IF(E5="","",(G5/E5)))</f>
        <v>0.42028985507246375</v>
      </c>
      <c r="H20" s="28">
        <f t="shared" ref="H20:H30" si="3">IF(G5=0,"",IF(G5="","",(H5/G5)))</f>
        <v>0.22413793103448276</v>
      </c>
      <c r="I20" s="28">
        <f t="shared" ref="I20:I30" si="4">IF(G5=0,"",IF(G5="","",(I5/G5)))</f>
        <v>0.27586206896551724</v>
      </c>
      <c r="J20" s="28">
        <f t="shared" ref="J20:J30" si="5">IF(G5=0,"",IF(G5="","",(J5/G5)))</f>
        <v>0.5</v>
      </c>
      <c r="K20" s="5"/>
      <c r="L20" s="10">
        <f t="shared" ref="L20:L30" si="6">IF(K5=0,"",IF(K5="","",(L5/K5)))</f>
        <v>3.249507771606025E-2</v>
      </c>
      <c r="M20" s="10">
        <f t="shared" ref="M20:M30" si="7">IF(K5=0,"",IF(K5="","",(M5/K5)))</f>
        <v>2.2650509836564164E-2</v>
      </c>
      <c r="N20" s="10">
        <f t="shared" ref="N20:N30" si="8">IF(K5=0,"",IF(K5="","",(N5/K5)))</f>
        <v>3.4640072993869155E-2</v>
      </c>
    </row>
    <row r="21" spans="2:14" x14ac:dyDescent="0.2">
      <c r="B21" s="11">
        <f t="shared" si="0"/>
        <v>2004</v>
      </c>
      <c r="C21" s="4">
        <f t="shared" si="0"/>
        <v>6</v>
      </c>
      <c r="D21" s="10">
        <f t="shared" ref="D21:E30" si="9">IF(D5=0,"",IF(D5="","",((D6-D5)/D5)))</f>
        <v>2.1201413427561839E-2</v>
      </c>
      <c r="E21" s="10">
        <f t="shared" si="9"/>
        <v>1.4492753623188406E-2</v>
      </c>
      <c r="F21" s="9">
        <f t="shared" si="1"/>
        <v>1.8333333333333333</v>
      </c>
      <c r="G21" s="28">
        <f t="shared" si="2"/>
        <v>0.45714285714285713</v>
      </c>
      <c r="H21" s="28">
        <f t="shared" si="3"/>
        <v>0.265625</v>
      </c>
      <c r="I21" s="28">
        <f t="shared" si="4"/>
        <v>0.234375</v>
      </c>
      <c r="J21" s="28">
        <f t="shared" si="5"/>
        <v>0.5</v>
      </c>
      <c r="K21" s="28">
        <f t="shared" ref="K21:K30" si="10">IF(K5=0,"",IF(K5="","",(K6-K5)/K5))</f>
        <v>-9.0281890797329969E-3</v>
      </c>
      <c r="L21" s="10">
        <f t="shared" si="6"/>
        <v>4.1982328331206485E-2</v>
      </c>
      <c r="M21" s="10">
        <f t="shared" si="7"/>
        <v>3.0578125252394721E-2</v>
      </c>
      <c r="N21" s="10">
        <f t="shared" si="8"/>
        <v>4.7668276608461076E-2</v>
      </c>
    </row>
    <row r="22" spans="2:14" x14ac:dyDescent="0.2">
      <c r="B22" s="11">
        <f t="shared" si="0"/>
        <v>2005</v>
      </c>
      <c r="C22" s="4">
        <f t="shared" si="0"/>
        <v>5</v>
      </c>
      <c r="D22" s="10">
        <f t="shared" si="9"/>
        <v>-0.30449826989619377</v>
      </c>
      <c r="E22" s="10">
        <f t="shared" si="9"/>
        <v>-9.285714285714286E-2</v>
      </c>
      <c r="F22" s="9">
        <f t="shared" si="1"/>
        <v>1.4</v>
      </c>
      <c r="G22" s="28">
        <f t="shared" si="2"/>
        <v>0.55905511811023623</v>
      </c>
      <c r="H22" s="28">
        <f t="shared" si="3"/>
        <v>0.30985915492957744</v>
      </c>
      <c r="I22" s="28">
        <f t="shared" si="4"/>
        <v>0.15492957746478872</v>
      </c>
      <c r="J22" s="28">
        <f t="shared" si="5"/>
        <v>0.53521126760563376</v>
      </c>
      <c r="K22" s="28">
        <f t="shared" si="10"/>
        <v>0.19823283312064871</v>
      </c>
      <c r="L22" s="10">
        <f t="shared" si="6"/>
        <v>3.107348440933418E-2</v>
      </c>
      <c r="M22" s="10">
        <f t="shared" si="7"/>
        <v>2.7554968387279419E-2</v>
      </c>
      <c r="N22" s="10">
        <f t="shared" si="8"/>
        <v>6.4721821539788893E-2</v>
      </c>
    </row>
    <row r="23" spans="2:14" x14ac:dyDescent="0.2">
      <c r="B23" s="11">
        <f t="shared" si="0"/>
        <v>2006</v>
      </c>
      <c r="C23" s="4">
        <f t="shared" si="0"/>
        <v>6</v>
      </c>
      <c r="D23" s="10">
        <f t="shared" si="9"/>
        <v>-7.9601990049751242E-2</v>
      </c>
      <c r="E23" s="10">
        <f t="shared" si="9"/>
        <v>7.874015748031496E-3</v>
      </c>
      <c r="F23" s="9">
        <f t="shared" si="1"/>
        <v>0.66666666666666663</v>
      </c>
      <c r="G23" s="28">
        <f t="shared" si="2"/>
        <v>0.5390625</v>
      </c>
      <c r="H23" s="28">
        <f t="shared" si="3"/>
        <v>0.39130434782608697</v>
      </c>
      <c r="I23" s="28">
        <f t="shared" si="4"/>
        <v>0.13043478260869565</v>
      </c>
      <c r="J23" s="28">
        <f t="shared" si="5"/>
        <v>0.47826086956521741</v>
      </c>
      <c r="K23" s="28">
        <f t="shared" si="10"/>
        <v>0.16098895913937908</v>
      </c>
      <c r="L23" s="10">
        <f t="shared" si="6"/>
        <v>2.7414916222524122E-2</v>
      </c>
      <c r="M23" s="10">
        <f t="shared" si="7"/>
        <v>2.4105618838610791E-2</v>
      </c>
      <c r="N23" s="10">
        <f t="shared" si="8"/>
        <v>7.3234170527513617E-2</v>
      </c>
    </row>
    <row r="24" spans="2:14" x14ac:dyDescent="0.2">
      <c r="B24" s="11">
        <f t="shared" si="0"/>
        <v>2007</v>
      </c>
      <c r="C24" s="4">
        <f t="shared" si="0"/>
        <v>5</v>
      </c>
      <c r="D24" s="10">
        <f t="shared" si="9"/>
        <v>0.48648648648648651</v>
      </c>
      <c r="E24" s="10">
        <f t="shared" si="9"/>
        <v>0.1171875</v>
      </c>
      <c r="F24" s="9">
        <f t="shared" si="1"/>
        <v>3.8</v>
      </c>
      <c r="G24" s="28">
        <f t="shared" si="2"/>
        <v>0.80419580419580416</v>
      </c>
      <c r="H24" s="28">
        <f t="shared" si="3"/>
        <v>0.26956521739130435</v>
      </c>
      <c r="I24" s="28">
        <f t="shared" si="4"/>
        <v>0.18260869565217391</v>
      </c>
      <c r="J24" s="28">
        <f t="shared" si="5"/>
        <v>0.54782608695652169</v>
      </c>
      <c r="K24" s="28">
        <f t="shared" si="10"/>
        <v>-0.14065094460120064</v>
      </c>
      <c r="L24" s="10">
        <f t="shared" si="6"/>
        <v>4.1819803264511943E-2</v>
      </c>
      <c r="M24" s="10">
        <f t="shared" si="7"/>
        <v>2.3416387417576477E-2</v>
      </c>
      <c r="N24" s="10">
        <f t="shared" si="8"/>
        <v>8.3788239109285484E-2</v>
      </c>
    </row>
    <row r="25" spans="2:14" x14ac:dyDescent="0.2">
      <c r="B25" s="11">
        <f t="shared" si="0"/>
        <v>2008</v>
      </c>
      <c r="C25" s="4">
        <f t="shared" si="0"/>
        <v>5</v>
      </c>
      <c r="D25" s="10">
        <f t="shared" si="9"/>
        <v>-7.2727272727272727E-3</v>
      </c>
      <c r="E25" s="10">
        <f t="shared" si="9"/>
        <v>9.0909090909090912E-2</v>
      </c>
      <c r="F25" s="9">
        <f t="shared" si="1"/>
        <v>4.2</v>
      </c>
      <c r="G25" s="28">
        <f t="shared" si="2"/>
        <v>0.69230769230769229</v>
      </c>
      <c r="H25" s="28">
        <f t="shared" si="3"/>
        <v>0.3611111111111111</v>
      </c>
      <c r="I25" s="28">
        <f t="shared" si="4"/>
        <v>0.1388888888888889</v>
      </c>
      <c r="J25" s="28">
        <f t="shared" si="5"/>
        <v>0.5</v>
      </c>
      <c r="K25" s="28">
        <f t="shared" si="10"/>
        <v>0.15118635823154253</v>
      </c>
      <c r="L25" s="10">
        <f t="shared" si="6"/>
        <v>3.1186544127140628E-2</v>
      </c>
      <c r="M25" s="10">
        <f t="shared" si="7"/>
        <v>2.7829618413793913E-2</v>
      </c>
      <c r="N25" s="10">
        <f t="shared" si="8"/>
        <v>6.9861614845593153E-2</v>
      </c>
    </row>
    <row r="26" spans="2:14" x14ac:dyDescent="0.2">
      <c r="B26" s="11">
        <f t="shared" si="0"/>
        <v>2009</v>
      </c>
      <c r="C26" s="4">
        <f t="shared" si="0"/>
        <v>5</v>
      </c>
      <c r="D26" s="10">
        <f t="shared" si="9"/>
        <v>3.2967032967032968E-2</v>
      </c>
      <c r="E26" s="10">
        <f t="shared" si="9"/>
        <v>0.16025641025641027</v>
      </c>
      <c r="F26" s="9">
        <f t="shared" si="1"/>
        <v>2.6</v>
      </c>
      <c r="G26" s="28">
        <f t="shared" si="2"/>
        <v>0.58011049723756902</v>
      </c>
      <c r="H26" s="28">
        <f t="shared" si="3"/>
        <v>0.29523809523809524</v>
      </c>
      <c r="I26" s="28">
        <f t="shared" si="4"/>
        <v>0.18095238095238095</v>
      </c>
      <c r="J26" s="28">
        <f t="shared" si="5"/>
        <v>0.52380952380952384</v>
      </c>
      <c r="K26" s="28">
        <f t="shared" si="10"/>
        <v>-0.22837658603002453</v>
      </c>
      <c r="L26" s="10">
        <f t="shared" si="6"/>
        <v>3.4818983875874655E-2</v>
      </c>
      <c r="M26" s="10">
        <f t="shared" si="7"/>
        <v>3.1594158807423181E-2</v>
      </c>
      <c r="N26" s="10">
        <f t="shared" si="8"/>
        <v>6.5850319440219046E-2</v>
      </c>
    </row>
    <row r="27" spans="2:14" x14ac:dyDescent="0.2">
      <c r="B27" s="11">
        <f t="shared" si="0"/>
        <v>2010</v>
      </c>
      <c r="C27" s="4">
        <f t="shared" si="0"/>
        <v>4</v>
      </c>
      <c r="D27" s="10">
        <f t="shared" si="9"/>
        <v>2.4822695035460994E-2</v>
      </c>
      <c r="E27" s="10">
        <f t="shared" si="9"/>
        <v>-0.19889502762430938</v>
      </c>
      <c r="F27" s="9">
        <f t="shared" si="1"/>
        <v>3.5</v>
      </c>
      <c r="G27" s="28">
        <f t="shared" si="2"/>
        <v>0.93103448275862066</v>
      </c>
      <c r="H27" s="28">
        <f t="shared" si="3"/>
        <v>0.18518518518518517</v>
      </c>
      <c r="I27" s="28">
        <f t="shared" si="4"/>
        <v>0.17777777777777778</v>
      </c>
      <c r="J27" s="28">
        <f t="shared" si="5"/>
        <v>0.63703703703703707</v>
      </c>
      <c r="K27" s="28">
        <f t="shared" si="10"/>
        <v>-2.5205354426528749E-2</v>
      </c>
      <c r="L27" s="10">
        <f t="shared" si="6"/>
        <v>3.6343492033768708E-2</v>
      </c>
      <c r="M27" s="10">
        <f t="shared" si="7"/>
        <v>2.4639920103615622E-2</v>
      </c>
      <c r="N27" s="10">
        <f t="shared" si="8"/>
        <v>5.5552954761793297E-2</v>
      </c>
    </row>
    <row r="28" spans="2:14" x14ac:dyDescent="0.2">
      <c r="B28" s="11">
        <f t="shared" si="0"/>
        <v>2011</v>
      </c>
      <c r="C28" s="4">
        <f t="shared" si="0"/>
        <v>4</v>
      </c>
      <c r="D28" s="10">
        <f t="shared" si="9"/>
        <v>0.1245674740484429</v>
      </c>
      <c r="E28" s="10">
        <f t="shared" si="9"/>
        <v>2.7586206896551724E-2</v>
      </c>
      <c r="F28" s="9">
        <f t="shared" si="1"/>
        <v>10.25</v>
      </c>
      <c r="G28" s="28">
        <f t="shared" si="2"/>
        <v>0.82550335570469802</v>
      </c>
      <c r="H28" s="28">
        <f t="shared" si="3"/>
        <v>0.1951219512195122</v>
      </c>
      <c r="I28" s="28">
        <f t="shared" si="4"/>
        <v>0.13821138211382114</v>
      </c>
      <c r="J28" s="28">
        <f t="shared" si="5"/>
        <v>0.66666666666666663</v>
      </c>
      <c r="K28" s="28">
        <f t="shared" si="10"/>
        <v>0.10517609974564238</v>
      </c>
      <c r="L28" s="10">
        <f t="shared" si="6"/>
        <v>3.0597404797876395E-2</v>
      </c>
      <c r="M28" s="10">
        <f t="shared" si="7"/>
        <v>2.1574912104824703E-2</v>
      </c>
      <c r="N28" s="10">
        <f t="shared" si="8"/>
        <v>6.2394984680118039E-2</v>
      </c>
    </row>
    <row r="29" spans="2:14" x14ac:dyDescent="0.2">
      <c r="B29" s="11">
        <f t="shared" si="0"/>
        <v>2012</v>
      </c>
      <c r="C29" s="4">
        <f t="shared" si="0"/>
        <v>4</v>
      </c>
      <c r="D29" s="10">
        <f t="shared" si="9"/>
        <v>8.3076923076923076E-2</v>
      </c>
      <c r="E29" s="10">
        <f t="shared" si="9"/>
        <v>0</v>
      </c>
      <c r="F29" s="9">
        <f t="shared" si="1"/>
        <v>9.75</v>
      </c>
      <c r="G29" s="28">
        <f t="shared" si="2"/>
        <v>0.66442953020134232</v>
      </c>
      <c r="H29" s="28">
        <f t="shared" si="3"/>
        <v>0.29292929292929293</v>
      </c>
      <c r="I29" s="28">
        <f t="shared" si="4"/>
        <v>9.0909090909090912E-2</v>
      </c>
      <c r="J29" s="28">
        <f t="shared" si="5"/>
        <v>0.61616161616161613</v>
      </c>
      <c r="K29" s="28">
        <f t="shared" si="10"/>
        <v>2.7787583129774227E-2</v>
      </c>
      <c r="L29" s="10">
        <f t="shared" si="6"/>
        <v>3.328708219422731E-2</v>
      </c>
      <c r="M29" s="10">
        <f t="shared" si="7"/>
        <v>2.3093514308087537E-2</v>
      </c>
      <c r="N29" s="10">
        <f t="shared" si="8"/>
        <v>7.4940583313871226E-2</v>
      </c>
    </row>
    <row r="30" spans="2:14" x14ac:dyDescent="0.2">
      <c r="B30" s="11">
        <f t="shared" si="0"/>
        <v>2013</v>
      </c>
      <c r="C30" s="4">
        <f t="shared" si="0"/>
        <v>4</v>
      </c>
      <c r="D30" s="10">
        <f t="shared" si="9"/>
        <v>-2.840909090909091E-3</v>
      </c>
      <c r="E30" s="10">
        <f t="shared" si="9"/>
        <v>4.6979865771812082E-2</v>
      </c>
      <c r="F30" s="9">
        <f t="shared" si="1"/>
        <v>4.5</v>
      </c>
      <c r="G30" s="28">
        <f t="shared" si="2"/>
        <v>0.86538461538461542</v>
      </c>
      <c r="H30" s="28">
        <f t="shared" si="3"/>
        <v>0.19259259259259259</v>
      </c>
      <c r="I30" s="28">
        <f t="shared" si="4"/>
        <v>0.14814814814814814</v>
      </c>
      <c r="J30" s="28">
        <f t="shared" si="5"/>
        <v>0.65925925925925921</v>
      </c>
      <c r="K30" s="28">
        <f t="shared" si="10"/>
        <v>-4.8453792364440661E-2</v>
      </c>
      <c r="L30" s="10">
        <f t="shared" si="6"/>
        <v>3.5386347886347889E-2</v>
      </c>
      <c r="M30" s="10">
        <f t="shared" si="7"/>
        <v>2.2984522984522984E-2</v>
      </c>
      <c r="N30" s="10">
        <f t="shared" si="8"/>
        <v>9.6976784476784483E-2</v>
      </c>
    </row>
    <row r="32" spans="2:14" x14ac:dyDescent="0.2">
      <c r="B32" s="37" t="s">
        <v>34</v>
      </c>
      <c r="C32" s="37"/>
      <c r="D32" s="37"/>
      <c r="E32" s="37"/>
      <c r="F32" s="37"/>
      <c r="G32" s="37"/>
      <c r="H32" s="37"/>
    </row>
    <row r="33" spans="2:6" x14ac:dyDescent="0.2">
      <c r="B33" s="37" t="s">
        <v>26</v>
      </c>
      <c r="C33" s="37"/>
      <c r="D33" s="37"/>
      <c r="E33" s="37"/>
      <c r="F33" s="37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10.8554687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0" width="10" bestFit="1" customWidth="1"/>
    <col min="11" max="11" width="11.140625" bestFit="1" customWidth="1"/>
    <col min="12" max="12" width="8.5703125" bestFit="1" customWidth="1"/>
    <col min="13" max="13" width="10" bestFit="1" customWidth="1"/>
    <col min="14" max="14" width="10.140625" bestFit="1" customWidth="1"/>
  </cols>
  <sheetData>
    <row r="1" spans="1:14" ht="23.25" x14ac:dyDescent="0.35">
      <c r="B1" s="35" t="s">
        <v>81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ht="18" x14ac:dyDescent="0.25">
      <c r="B2" s="36" t="str">
        <f>"Canada and USA: "&amp; B5 &amp; "-" &amp; B15</f>
        <v>Canada and USA: 2003-2013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4" spans="1:14" s="1" customFormat="1" ht="38.25" x14ac:dyDescent="0.2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91</v>
      </c>
      <c r="H4" s="2" t="s">
        <v>87</v>
      </c>
      <c r="I4" s="2" t="s">
        <v>88</v>
      </c>
      <c r="J4" s="2" t="s">
        <v>98</v>
      </c>
      <c r="K4" s="2" t="s">
        <v>89</v>
      </c>
      <c r="L4" s="2" t="s">
        <v>4</v>
      </c>
      <c r="M4" s="2" t="s">
        <v>90</v>
      </c>
      <c r="N4" s="2" t="s">
        <v>27</v>
      </c>
    </row>
    <row r="5" spans="1:14" x14ac:dyDescent="0.2">
      <c r="A5" t="s">
        <v>66</v>
      </c>
      <c r="B5" s="11">
        <v>2003</v>
      </c>
      <c r="C5" s="4">
        <v>13</v>
      </c>
      <c r="D5" s="4">
        <v>1367</v>
      </c>
      <c r="E5" s="4">
        <v>1318</v>
      </c>
      <c r="F5" s="4">
        <v>108</v>
      </c>
      <c r="G5" s="4">
        <v>622</v>
      </c>
      <c r="H5" s="4">
        <v>190</v>
      </c>
      <c r="I5" s="4">
        <v>150</v>
      </c>
      <c r="J5" s="4">
        <v>282</v>
      </c>
      <c r="K5" s="5">
        <v>1775833</v>
      </c>
      <c r="L5" s="5">
        <v>112486</v>
      </c>
      <c r="M5" s="5">
        <v>13820</v>
      </c>
      <c r="N5" s="5">
        <v>114322</v>
      </c>
    </row>
    <row r="6" spans="1:14" x14ac:dyDescent="0.2">
      <c r="A6" t="s">
        <v>66</v>
      </c>
      <c r="B6" s="11">
        <v>2004</v>
      </c>
      <c r="C6" s="4">
        <v>12</v>
      </c>
      <c r="D6" s="4">
        <v>1471</v>
      </c>
      <c r="E6" s="4">
        <v>1313</v>
      </c>
      <c r="F6" s="4">
        <v>111</v>
      </c>
      <c r="G6" s="4">
        <v>606</v>
      </c>
      <c r="H6" s="4">
        <v>248</v>
      </c>
      <c r="I6" s="4">
        <v>158</v>
      </c>
      <c r="J6" s="4">
        <v>200</v>
      </c>
      <c r="K6" s="5">
        <v>1770012</v>
      </c>
      <c r="L6" s="5">
        <v>119412</v>
      </c>
      <c r="M6" s="5">
        <v>15905</v>
      </c>
      <c r="N6" s="5">
        <v>130180</v>
      </c>
    </row>
    <row r="7" spans="1:14" x14ac:dyDescent="0.2">
      <c r="A7" t="s">
        <v>66</v>
      </c>
      <c r="B7" s="11">
        <v>2005</v>
      </c>
      <c r="C7" s="4">
        <v>13</v>
      </c>
      <c r="D7" s="4">
        <v>1616</v>
      </c>
      <c r="E7" s="4">
        <v>1344</v>
      </c>
      <c r="F7" s="4">
        <v>163</v>
      </c>
      <c r="G7" s="4">
        <v>606</v>
      </c>
      <c r="H7" s="4">
        <v>218</v>
      </c>
      <c r="I7" s="4">
        <v>137</v>
      </c>
      <c r="J7" s="4">
        <v>251</v>
      </c>
      <c r="K7" s="5">
        <v>1950820</v>
      </c>
      <c r="L7" s="5">
        <v>84209</v>
      </c>
      <c r="M7" s="5">
        <v>14242</v>
      </c>
      <c r="N7" s="5">
        <v>145034</v>
      </c>
    </row>
    <row r="8" spans="1:14" x14ac:dyDescent="0.2">
      <c r="A8" t="s">
        <v>66</v>
      </c>
      <c r="B8" s="11">
        <v>2006</v>
      </c>
      <c r="C8" s="4">
        <v>14</v>
      </c>
      <c r="D8" s="4">
        <v>1590</v>
      </c>
      <c r="E8" s="4">
        <v>1308</v>
      </c>
      <c r="F8" s="4">
        <v>103</v>
      </c>
      <c r="G8" s="4">
        <v>600</v>
      </c>
      <c r="H8" s="4">
        <v>292</v>
      </c>
      <c r="I8" s="4">
        <v>93</v>
      </c>
      <c r="J8" s="4">
        <v>215</v>
      </c>
      <c r="K8" s="5">
        <v>2033707</v>
      </c>
      <c r="L8" s="5">
        <v>84393</v>
      </c>
      <c r="M8" s="5">
        <v>28226</v>
      </c>
      <c r="N8" s="5">
        <v>135168</v>
      </c>
    </row>
    <row r="9" spans="1:14" x14ac:dyDescent="0.2">
      <c r="A9" t="s">
        <v>66</v>
      </c>
      <c r="B9" s="11">
        <v>2007</v>
      </c>
      <c r="C9" s="4">
        <v>14</v>
      </c>
      <c r="D9" s="4">
        <v>1617</v>
      </c>
      <c r="E9" s="4">
        <v>1289</v>
      </c>
      <c r="F9" s="4">
        <v>155</v>
      </c>
      <c r="G9" s="4">
        <v>601</v>
      </c>
      <c r="H9" s="4">
        <v>220</v>
      </c>
      <c r="I9" s="4">
        <v>102</v>
      </c>
      <c r="J9" s="4">
        <v>279</v>
      </c>
      <c r="K9" s="5">
        <v>2208560</v>
      </c>
      <c r="L9" s="5">
        <v>58035</v>
      </c>
      <c r="M9" s="5">
        <v>38346</v>
      </c>
      <c r="N9" s="5">
        <v>126099</v>
      </c>
    </row>
    <row r="10" spans="1:14" x14ac:dyDescent="0.2">
      <c r="A10" t="s">
        <v>66</v>
      </c>
      <c r="B10" s="11">
        <v>2008</v>
      </c>
      <c r="C10" s="4">
        <v>13</v>
      </c>
      <c r="D10" s="4">
        <v>1641</v>
      </c>
      <c r="E10" s="4">
        <v>1164</v>
      </c>
      <c r="F10" s="4">
        <v>74</v>
      </c>
      <c r="G10" s="4">
        <v>559</v>
      </c>
      <c r="H10" s="4">
        <v>242</v>
      </c>
      <c r="I10" s="4">
        <v>105</v>
      </c>
      <c r="J10" s="4">
        <v>212</v>
      </c>
      <c r="K10" s="5">
        <v>1856035</v>
      </c>
      <c r="L10" s="5">
        <v>90322</v>
      </c>
      <c r="M10" s="5">
        <v>29904</v>
      </c>
      <c r="N10" s="5">
        <v>133199</v>
      </c>
    </row>
    <row r="11" spans="1:14" x14ac:dyDescent="0.2">
      <c r="A11" t="s">
        <v>66</v>
      </c>
      <c r="B11" s="11">
        <v>2009</v>
      </c>
      <c r="C11" s="4">
        <v>13</v>
      </c>
      <c r="D11" s="4">
        <v>1818</v>
      </c>
      <c r="E11" s="4">
        <v>1162</v>
      </c>
      <c r="F11" s="4">
        <v>98</v>
      </c>
      <c r="G11" s="4">
        <v>595</v>
      </c>
      <c r="H11" s="4">
        <v>323</v>
      </c>
      <c r="I11" s="4">
        <v>100</v>
      </c>
      <c r="J11" s="4">
        <v>172</v>
      </c>
      <c r="K11" s="5">
        <v>1928716</v>
      </c>
      <c r="L11" s="5">
        <v>84938</v>
      </c>
      <c r="M11" s="5">
        <v>30541</v>
      </c>
      <c r="N11" s="5">
        <v>112672</v>
      </c>
    </row>
    <row r="12" spans="1:14" x14ac:dyDescent="0.2">
      <c r="A12" t="s">
        <v>66</v>
      </c>
      <c r="B12" s="11">
        <v>2010</v>
      </c>
      <c r="C12" s="4">
        <v>13</v>
      </c>
      <c r="D12" s="4">
        <v>1873</v>
      </c>
      <c r="E12" s="4">
        <v>1427</v>
      </c>
      <c r="F12" s="4">
        <v>76</v>
      </c>
      <c r="G12" s="4">
        <v>715</v>
      </c>
      <c r="H12" s="4">
        <v>250</v>
      </c>
      <c r="I12" s="4">
        <v>176</v>
      </c>
      <c r="J12" s="4">
        <v>289</v>
      </c>
      <c r="K12" s="5">
        <v>1975356</v>
      </c>
      <c r="L12" s="5">
        <v>75491</v>
      </c>
      <c r="M12" s="5">
        <v>33725</v>
      </c>
      <c r="N12" s="5">
        <v>114755</v>
      </c>
    </row>
    <row r="13" spans="1:14" x14ac:dyDescent="0.2">
      <c r="A13" t="s">
        <v>66</v>
      </c>
      <c r="B13" s="11">
        <v>2011</v>
      </c>
      <c r="C13" s="4">
        <v>13</v>
      </c>
      <c r="D13" s="4">
        <v>1859</v>
      </c>
      <c r="E13" s="4">
        <v>1387</v>
      </c>
      <c r="F13" s="4">
        <v>30</v>
      </c>
      <c r="G13" s="4">
        <v>853</v>
      </c>
      <c r="H13" s="4">
        <v>362</v>
      </c>
      <c r="I13" s="4">
        <v>145</v>
      </c>
      <c r="J13" s="4">
        <v>346</v>
      </c>
      <c r="K13" s="5">
        <v>1963286</v>
      </c>
      <c r="L13" s="5">
        <v>79078</v>
      </c>
      <c r="M13" s="5">
        <v>22003</v>
      </c>
      <c r="N13" s="5">
        <v>113987</v>
      </c>
    </row>
    <row r="14" spans="1:14" x14ac:dyDescent="0.2">
      <c r="A14" t="s">
        <v>66</v>
      </c>
      <c r="B14" s="11">
        <v>2012</v>
      </c>
      <c r="C14" s="4">
        <v>12</v>
      </c>
      <c r="D14" s="4">
        <v>1728</v>
      </c>
      <c r="E14" s="4">
        <v>1381</v>
      </c>
      <c r="F14" s="4">
        <v>74</v>
      </c>
      <c r="G14" s="4">
        <v>796</v>
      </c>
      <c r="H14" s="4">
        <v>338</v>
      </c>
      <c r="I14" s="4">
        <v>200</v>
      </c>
      <c r="J14" s="4">
        <v>258</v>
      </c>
      <c r="K14" s="5">
        <v>2148814</v>
      </c>
      <c r="L14" s="5">
        <v>67252</v>
      </c>
      <c r="M14" s="5">
        <v>31147</v>
      </c>
      <c r="N14" s="5">
        <v>123338</v>
      </c>
    </row>
    <row r="15" spans="1:14" x14ac:dyDescent="0.2">
      <c r="A15" t="s">
        <v>66</v>
      </c>
      <c r="B15" s="11">
        <v>2013</v>
      </c>
      <c r="C15" s="4">
        <v>12</v>
      </c>
      <c r="D15" s="4">
        <v>1749</v>
      </c>
      <c r="E15" s="4">
        <v>1334</v>
      </c>
      <c r="F15" s="4">
        <v>98</v>
      </c>
      <c r="G15" s="4">
        <v>836</v>
      </c>
      <c r="H15" s="4">
        <v>253</v>
      </c>
      <c r="I15" s="4">
        <v>119</v>
      </c>
      <c r="J15" s="4">
        <v>464</v>
      </c>
      <c r="K15" s="5">
        <v>2511176</v>
      </c>
      <c r="L15" s="5">
        <v>83972</v>
      </c>
      <c r="M15" s="5">
        <v>32696</v>
      </c>
      <c r="N15" s="5">
        <v>138934</v>
      </c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">
      <c r="B17" s="6" t="s">
        <v>7</v>
      </c>
      <c r="F17" s="7">
        <f>SUM(F5:F15)</f>
        <v>1090</v>
      </c>
      <c r="K17" s="8">
        <f>SUM(K5:K15)</f>
        <v>22122315</v>
      </c>
      <c r="L17" s="8">
        <f>SUM(L5:L15)</f>
        <v>939588</v>
      </c>
      <c r="M17" s="8">
        <f>SUM(M5:M15)</f>
        <v>290555</v>
      </c>
      <c r="N17" s="8">
        <f>SUM(N5:N15)</f>
        <v>1387688</v>
      </c>
    </row>
    <row r="19" spans="2:14" ht="63.75" x14ac:dyDescent="0.2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92</v>
      </c>
      <c r="H19" s="2" t="s">
        <v>93</v>
      </c>
      <c r="I19" s="2" t="s">
        <v>94</v>
      </c>
      <c r="J19" s="2" t="s">
        <v>95</v>
      </c>
      <c r="K19" s="2" t="s">
        <v>96</v>
      </c>
      <c r="L19" s="2" t="s">
        <v>11</v>
      </c>
      <c r="M19" s="2" t="s">
        <v>97</v>
      </c>
      <c r="N19" s="2" t="s">
        <v>28</v>
      </c>
    </row>
    <row r="20" spans="2:14" x14ac:dyDescent="0.2">
      <c r="B20" s="11">
        <f t="shared" ref="B20:C30" si="0">B5</f>
        <v>2003</v>
      </c>
      <c r="C20" s="4">
        <f t="shared" si="0"/>
        <v>13</v>
      </c>
      <c r="D20" s="4"/>
      <c r="E20" s="4"/>
      <c r="F20" s="9">
        <f t="shared" ref="F20:F30" si="1">IF(C5=0,"",IF(C5="","",(F5/C5)))</f>
        <v>8.3076923076923084</v>
      </c>
      <c r="G20" s="28">
        <f t="shared" ref="G20:G30" si="2">IF(E5=0,"",IF(E5="","",(G5/E5)))</f>
        <v>0.47192716236722304</v>
      </c>
      <c r="H20" s="28">
        <f t="shared" ref="H20:H30" si="3">IF(G5=0,"",IF(G5="","",(H5/G5)))</f>
        <v>0.30546623794212219</v>
      </c>
      <c r="I20" s="28">
        <f t="shared" ref="I20:I30" si="4">IF(G5=0,"",IF(G5="","",(I5/G5)))</f>
        <v>0.24115755627009647</v>
      </c>
      <c r="J20" s="28">
        <f t="shared" ref="J20:J30" si="5">IF(G5=0,"",IF(G5="","",(J5/G5)))</f>
        <v>0.45337620578778137</v>
      </c>
      <c r="K20" s="5"/>
      <c r="L20" s="10">
        <f t="shared" ref="L20:L30" si="6">IF(K5=0,"",IF(K5="","",(L5/K5)))</f>
        <v>6.3342667919787501E-2</v>
      </c>
      <c r="M20" s="10">
        <f t="shared" ref="M20:M30" si="7">IF(K5=0,"",IF(K5="","",(M5/K5)))</f>
        <v>7.7822633096693216E-3</v>
      </c>
      <c r="N20" s="10">
        <f t="shared" ref="N20:N30" si="8">IF(K5=0,"",IF(K5="","",(N5/K5)))</f>
        <v>6.4376548920985252E-2</v>
      </c>
    </row>
    <row r="21" spans="2:14" x14ac:dyDescent="0.2">
      <c r="B21" s="11">
        <f t="shared" si="0"/>
        <v>2004</v>
      </c>
      <c r="C21" s="4">
        <f t="shared" si="0"/>
        <v>12</v>
      </c>
      <c r="D21" s="10">
        <f t="shared" ref="D21:E30" si="9">IF(D5=0,"",IF(D5="","",((D6-D5)/D5)))</f>
        <v>7.6079005120702273E-2</v>
      </c>
      <c r="E21" s="10">
        <f t="shared" si="9"/>
        <v>-3.7936267071320183E-3</v>
      </c>
      <c r="F21" s="9">
        <f t="shared" si="1"/>
        <v>9.25</v>
      </c>
      <c r="G21" s="28">
        <f t="shared" si="2"/>
        <v>0.46153846153846156</v>
      </c>
      <c r="H21" s="28">
        <f t="shared" si="3"/>
        <v>0.40924092409240925</v>
      </c>
      <c r="I21" s="28">
        <f t="shared" si="4"/>
        <v>0.26072607260726072</v>
      </c>
      <c r="J21" s="28">
        <f t="shared" si="5"/>
        <v>0.33003300330033003</v>
      </c>
      <c r="K21" s="28">
        <f t="shared" ref="K21:K30" si="10">IF(K5=0,"",IF(K5="","",(K6-K5)/K5))</f>
        <v>-3.2778983158889378E-3</v>
      </c>
      <c r="L21" s="10">
        <f t="shared" si="6"/>
        <v>6.7463949396953243E-2</v>
      </c>
      <c r="M21" s="10">
        <f t="shared" si="7"/>
        <v>8.9858147854364832E-3</v>
      </c>
      <c r="N21" s="10">
        <f t="shared" si="8"/>
        <v>7.3547523971588896E-2</v>
      </c>
    </row>
    <row r="22" spans="2:14" x14ac:dyDescent="0.2">
      <c r="B22" s="11">
        <f t="shared" si="0"/>
        <v>2005</v>
      </c>
      <c r="C22" s="4">
        <f t="shared" si="0"/>
        <v>13</v>
      </c>
      <c r="D22" s="10">
        <f t="shared" si="9"/>
        <v>9.8572399728076132E-2</v>
      </c>
      <c r="E22" s="10">
        <f t="shared" si="9"/>
        <v>2.3610053313023609E-2</v>
      </c>
      <c r="F22" s="9">
        <f t="shared" si="1"/>
        <v>12.538461538461538</v>
      </c>
      <c r="G22" s="28">
        <f t="shared" si="2"/>
        <v>0.45089285714285715</v>
      </c>
      <c r="H22" s="28">
        <f t="shared" si="3"/>
        <v>0.35973597359735976</v>
      </c>
      <c r="I22" s="28">
        <f t="shared" si="4"/>
        <v>0.22607260726072606</v>
      </c>
      <c r="J22" s="28">
        <f t="shared" si="5"/>
        <v>0.41419141914191421</v>
      </c>
      <c r="K22" s="28">
        <f t="shared" si="10"/>
        <v>0.1021507198821251</v>
      </c>
      <c r="L22" s="10">
        <f t="shared" si="6"/>
        <v>4.3165950728411645E-2</v>
      </c>
      <c r="M22" s="10">
        <f t="shared" si="7"/>
        <v>7.3005197814252467E-3</v>
      </c>
      <c r="N22" s="10">
        <f t="shared" si="8"/>
        <v>7.4345147168882825E-2</v>
      </c>
    </row>
    <row r="23" spans="2:14" x14ac:dyDescent="0.2">
      <c r="B23" s="11">
        <f t="shared" si="0"/>
        <v>2006</v>
      </c>
      <c r="C23" s="4">
        <f t="shared" si="0"/>
        <v>14</v>
      </c>
      <c r="D23" s="10">
        <f t="shared" si="9"/>
        <v>-1.608910891089109E-2</v>
      </c>
      <c r="E23" s="10">
        <f t="shared" si="9"/>
        <v>-2.6785714285714284E-2</v>
      </c>
      <c r="F23" s="9">
        <f t="shared" si="1"/>
        <v>7.3571428571428568</v>
      </c>
      <c r="G23" s="28">
        <f t="shared" si="2"/>
        <v>0.45871559633027525</v>
      </c>
      <c r="H23" s="28">
        <f t="shared" si="3"/>
        <v>0.48666666666666669</v>
      </c>
      <c r="I23" s="28">
        <f t="shared" si="4"/>
        <v>0.155</v>
      </c>
      <c r="J23" s="28">
        <f t="shared" si="5"/>
        <v>0.35833333333333334</v>
      </c>
      <c r="K23" s="28">
        <f t="shared" si="10"/>
        <v>4.2488286976758494E-2</v>
      </c>
      <c r="L23" s="10">
        <f t="shared" si="6"/>
        <v>4.1497128150711979E-2</v>
      </c>
      <c r="M23" s="10">
        <f t="shared" si="7"/>
        <v>1.3879088777291911E-2</v>
      </c>
      <c r="N23" s="10">
        <f t="shared" si="8"/>
        <v>6.6463851479097044E-2</v>
      </c>
    </row>
    <row r="24" spans="2:14" x14ac:dyDescent="0.2">
      <c r="B24" s="11">
        <f t="shared" si="0"/>
        <v>2007</v>
      </c>
      <c r="C24" s="4">
        <f t="shared" si="0"/>
        <v>14</v>
      </c>
      <c r="D24" s="10">
        <f t="shared" si="9"/>
        <v>1.6981132075471698E-2</v>
      </c>
      <c r="E24" s="10">
        <f t="shared" si="9"/>
        <v>-1.4525993883792049E-2</v>
      </c>
      <c r="F24" s="9">
        <f t="shared" si="1"/>
        <v>11.071428571428571</v>
      </c>
      <c r="G24" s="28">
        <f t="shared" si="2"/>
        <v>0.46625290923196278</v>
      </c>
      <c r="H24" s="28">
        <f t="shared" si="3"/>
        <v>0.36605657237936773</v>
      </c>
      <c r="I24" s="28">
        <f t="shared" si="4"/>
        <v>0.16971713810316139</v>
      </c>
      <c r="J24" s="28">
        <f t="shared" si="5"/>
        <v>0.46422628951747086</v>
      </c>
      <c r="K24" s="28">
        <f t="shared" si="10"/>
        <v>8.5977478565004692E-2</v>
      </c>
      <c r="L24" s="10">
        <f t="shared" si="6"/>
        <v>2.6277302857970804E-2</v>
      </c>
      <c r="M24" s="10">
        <f t="shared" si="7"/>
        <v>1.7362444307603146E-2</v>
      </c>
      <c r="N24" s="10">
        <f t="shared" si="8"/>
        <v>5.7095573586409244E-2</v>
      </c>
    </row>
    <row r="25" spans="2:14" x14ac:dyDescent="0.2">
      <c r="B25" s="11">
        <f t="shared" si="0"/>
        <v>2008</v>
      </c>
      <c r="C25" s="4">
        <f t="shared" si="0"/>
        <v>13</v>
      </c>
      <c r="D25" s="10">
        <f t="shared" si="9"/>
        <v>1.4842300556586271E-2</v>
      </c>
      <c r="E25" s="10">
        <f t="shared" si="9"/>
        <v>-9.6974398758727695E-2</v>
      </c>
      <c r="F25" s="9">
        <f t="shared" si="1"/>
        <v>5.6923076923076925</v>
      </c>
      <c r="G25" s="28">
        <f t="shared" si="2"/>
        <v>0.48024054982817871</v>
      </c>
      <c r="H25" s="28">
        <f t="shared" si="3"/>
        <v>0.43291592128801432</v>
      </c>
      <c r="I25" s="28">
        <f t="shared" si="4"/>
        <v>0.18783542039355994</v>
      </c>
      <c r="J25" s="28">
        <f t="shared" si="5"/>
        <v>0.37924865831842575</v>
      </c>
      <c r="K25" s="28">
        <f t="shared" si="10"/>
        <v>-0.15961757887492303</v>
      </c>
      <c r="L25" s="10">
        <f t="shared" si="6"/>
        <v>4.8663952996576033E-2</v>
      </c>
      <c r="M25" s="10">
        <f t="shared" si="7"/>
        <v>1.6111765133739395E-2</v>
      </c>
      <c r="N25" s="10">
        <f t="shared" si="8"/>
        <v>7.1765349252573357E-2</v>
      </c>
    </row>
    <row r="26" spans="2:14" x14ac:dyDescent="0.2">
      <c r="B26" s="11">
        <f t="shared" si="0"/>
        <v>2009</v>
      </c>
      <c r="C26" s="4">
        <f t="shared" si="0"/>
        <v>13</v>
      </c>
      <c r="D26" s="10">
        <f t="shared" si="9"/>
        <v>0.10786106032906764</v>
      </c>
      <c r="E26" s="10">
        <f t="shared" si="9"/>
        <v>-1.718213058419244E-3</v>
      </c>
      <c r="F26" s="9">
        <f t="shared" si="1"/>
        <v>7.5384615384615383</v>
      </c>
      <c r="G26" s="28">
        <f t="shared" si="2"/>
        <v>0.51204819277108438</v>
      </c>
      <c r="H26" s="28">
        <f t="shared" si="3"/>
        <v>0.54285714285714282</v>
      </c>
      <c r="I26" s="28">
        <f t="shared" si="4"/>
        <v>0.16806722689075632</v>
      </c>
      <c r="J26" s="28">
        <f t="shared" si="5"/>
        <v>0.28907563025210087</v>
      </c>
      <c r="K26" s="28">
        <f t="shared" si="10"/>
        <v>3.9159283095415769E-2</v>
      </c>
      <c r="L26" s="10">
        <f t="shared" si="6"/>
        <v>4.403862466013659E-2</v>
      </c>
      <c r="M26" s="10">
        <f t="shared" si="7"/>
        <v>1.5834887044023069E-2</v>
      </c>
      <c r="N26" s="10">
        <f t="shared" si="8"/>
        <v>5.8418139321704178E-2</v>
      </c>
    </row>
    <row r="27" spans="2:14" x14ac:dyDescent="0.2">
      <c r="B27" s="11">
        <f t="shared" si="0"/>
        <v>2010</v>
      </c>
      <c r="C27" s="4">
        <f t="shared" si="0"/>
        <v>13</v>
      </c>
      <c r="D27" s="10">
        <f t="shared" si="9"/>
        <v>3.0253025302530254E-2</v>
      </c>
      <c r="E27" s="10">
        <f t="shared" si="9"/>
        <v>0.22805507745266781</v>
      </c>
      <c r="F27" s="9">
        <f t="shared" si="1"/>
        <v>5.8461538461538458</v>
      </c>
      <c r="G27" s="28">
        <f t="shared" si="2"/>
        <v>0.50105115627189911</v>
      </c>
      <c r="H27" s="28">
        <f t="shared" si="3"/>
        <v>0.34965034965034963</v>
      </c>
      <c r="I27" s="28">
        <f t="shared" si="4"/>
        <v>0.24615384615384617</v>
      </c>
      <c r="J27" s="28">
        <f t="shared" si="5"/>
        <v>0.4041958041958042</v>
      </c>
      <c r="K27" s="28">
        <f t="shared" si="10"/>
        <v>2.4181890957507481E-2</v>
      </c>
      <c r="L27" s="10">
        <f t="shared" si="6"/>
        <v>3.8216402511749778E-2</v>
      </c>
      <c r="M27" s="10">
        <f t="shared" si="7"/>
        <v>1.7072871927895528E-2</v>
      </c>
      <c r="N27" s="10">
        <f t="shared" si="8"/>
        <v>5.8093325962510052E-2</v>
      </c>
    </row>
    <row r="28" spans="2:14" x14ac:dyDescent="0.2">
      <c r="B28" s="11">
        <f t="shared" si="0"/>
        <v>2011</v>
      </c>
      <c r="C28" s="4">
        <f t="shared" si="0"/>
        <v>13</v>
      </c>
      <c r="D28" s="10">
        <f t="shared" si="9"/>
        <v>-7.4746396155899626E-3</v>
      </c>
      <c r="E28" s="10">
        <f t="shared" si="9"/>
        <v>-2.8030833917309039E-2</v>
      </c>
      <c r="F28" s="9">
        <f t="shared" si="1"/>
        <v>2.3076923076923075</v>
      </c>
      <c r="G28" s="28">
        <f t="shared" si="2"/>
        <v>0.61499639509733239</v>
      </c>
      <c r="H28" s="28">
        <f t="shared" si="3"/>
        <v>0.42438452520515829</v>
      </c>
      <c r="I28" s="28">
        <f t="shared" si="4"/>
        <v>0.16998827667057445</v>
      </c>
      <c r="J28" s="28">
        <f t="shared" si="5"/>
        <v>0.40562719812426729</v>
      </c>
      <c r="K28" s="28">
        <f t="shared" si="10"/>
        <v>-6.1102910057731366E-3</v>
      </c>
      <c r="L28" s="10">
        <f t="shared" si="6"/>
        <v>4.0278390412807917E-2</v>
      </c>
      <c r="M28" s="10">
        <f t="shared" si="7"/>
        <v>1.1207231142075072E-2</v>
      </c>
      <c r="N28" s="10">
        <f t="shared" si="8"/>
        <v>5.8059294468559342E-2</v>
      </c>
    </row>
    <row r="29" spans="2:14" x14ac:dyDescent="0.2">
      <c r="B29" s="11">
        <f t="shared" si="0"/>
        <v>2012</v>
      </c>
      <c r="C29" s="4">
        <f t="shared" si="0"/>
        <v>12</v>
      </c>
      <c r="D29" s="10">
        <f t="shared" si="9"/>
        <v>-7.0467993544916618E-2</v>
      </c>
      <c r="E29" s="10">
        <f t="shared" si="9"/>
        <v>-4.3258832011535686E-3</v>
      </c>
      <c r="F29" s="9">
        <f t="shared" si="1"/>
        <v>6.166666666666667</v>
      </c>
      <c r="G29" s="28">
        <f t="shared" si="2"/>
        <v>0.57639391745112234</v>
      </c>
      <c r="H29" s="28">
        <f t="shared" si="3"/>
        <v>0.42462311557788945</v>
      </c>
      <c r="I29" s="28">
        <f t="shared" si="4"/>
        <v>0.25125628140703515</v>
      </c>
      <c r="J29" s="28">
        <f t="shared" si="5"/>
        <v>0.32412060301507539</v>
      </c>
      <c r="K29" s="28">
        <f t="shared" si="10"/>
        <v>9.4498712872194884E-2</v>
      </c>
      <c r="L29" s="10">
        <f t="shared" si="6"/>
        <v>3.1297264444479604E-2</v>
      </c>
      <c r="M29" s="10">
        <f t="shared" si="7"/>
        <v>1.4494972575569594E-2</v>
      </c>
      <c r="N29" s="10">
        <f t="shared" si="8"/>
        <v>5.7398174062529374E-2</v>
      </c>
    </row>
    <row r="30" spans="2:14" x14ac:dyDescent="0.2">
      <c r="B30" s="11">
        <f t="shared" si="0"/>
        <v>2013</v>
      </c>
      <c r="C30" s="4">
        <f t="shared" si="0"/>
        <v>12</v>
      </c>
      <c r="D30" s="10">
        <f t="shared" si="9"/>
        <v>1.2152777777777778E-2</v>
      </c>
      <c r="E30" s="10">
        <f t="shared" si="9"/>
        <v>-3.403330919623461E-2</v>
      </c>
      <c r="F30" s="9">
        <f t="shared" si="1"/>
        <v>8.1666666666666661</v>
      </c>
      <c r="G30" s="28">
        <f t="shared" si="2"/>
        <v>0.62668665667166412</v>
      </c>
      <c r="H30" s="28">
        <f t="shared" si="3"/>
        <v>0.30263157894736842</v>
      </c>
      <c r="I30" s="28">
        <f t="shared" si="4"/>
        <v>0.1423444976076555</v>
      </c>
      <c r="J30" s="28">
        <f t="shared" si="5"/>
        <v>0.55502392344497609</v>
      </c>
      <c r="K30" s="28">
        <f t="shared" si="10"/>
        <v>0.16863348805434067</v>
      </c>
      <c r="L30" s="10">
        <f t="shared" si="6"/>
        <v>3.3439312895631366E-2</v>
      </c>
      <c r="M30" s="10">
        <f t="shared" si="7"/>
        <v>1.3020194522407031E-2</v>
      </c>
      <c r="N30" s="10">
        <f t="shared" si="8"/>
        <v>5.5326269445072747E-2</v>
      </c>
    </row>
    <row r="32" spans="2:14" x14ac:dyDescent="0.2">
      <c r="B32" s="37" t="s">
        <v>34</v>
      </c>
      <c r="C32" s="37"/>
      <c r="D32" s="37"/>
      <c r="E32" s="37"/>
      <c r="F32" s="37"/>
      <c r="G32" s="37"/>
      <c r="H32" s="37"/>
    </row>
    <row r="33" spans="2:6" x14ac:dyDescent="0.2">
      <c r="B33" s="37" t="s">
        <v>26</v>
      </c>
      <c r="C33" s="37"/>
      <c r="D33" s="37"/>
      <c r="E33" s="37"/>
      <c r="F33" s="37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20.8554687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0" width="10" bestFit="1" customWidth="1"/>
    <col min="11" max="11" width="13.85546875" bestFit="1" customWidth="1"/>
    <col min="12" max="14" width="12.140625" bestFit="1" customWidth="1"/>
  </cols>
  <sheetData>
    <row r="1" spans="1:14" ht="23.25" x14ac:dyDescent="0.35">
      <c r="B1" s="35" t="s">
        <v>104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ht="18" x14ac:dyDescent="0.25">
      <c r="B2" s="36" t="str">
        <f>"Canada and USA: "&amp; B5 &amp; "-" &amp; B15</f>
        <v>Canada and USA: 2003-2013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4" spans="1:14" s="1" customFormat="1" ht="38.25" x14ac:dyDescent="0.2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91</v>
      </c>
      <c r="H4" s="2" t="s">
        <v>87</v>
      </c>
      <c r="I4" s="2" t="s">
        <v>88</v>
      </c>
      <c r="J4" s="2" t="s">
        <v>98</v>
      </c>
      <c r="K4" s="2" t="s">
        <v>89</v>
      </c>
      <c r="L4" s="2" t="s">
        <v>4</v>
      </c>
      <c r="M4" s="2" t="s">
        <v>90</v>
      </c>
      <c r="N4" s="2" t="s">
        <v>27</v>
      </c>
    </row>
    <row r="5" spans="1:14" x14ac:dyDescent="0.2">
      <c r="A5" t="s">
        <v>67</v>
      </c>
      <c r="B5" s="11">
        <v>2003</v>
      </c>
      <c r="C5" s="4">
        <v>4483</v>
      </c>
      <c r="D5" s="4">
        <v>560310</v>
      </c>
      <c r="E5" s="4">
        <v>460610</v>
      </c>
      <c r="F5" s="4">
        <v>25977</v>
      </c>
      <c r="G5" s="4">
        <v>320657</v>
      </c>
      <c r="H5" s="4">
        <v>96457</v>
      </c>
      <c r="I5" s="4">
        <v>53227</v>
      </c>
      <c r="J5" s="4">
        <v>170973</v>
      </c>
      <c r="K5" s="5">
        <v>679785847</v>
      </c>
      <c r="L5" s="5">
        <v>29248810</v>
      </c>
      <c r="M5" s="5">
        <v>18495360</v>
      </c>
      <c r="N5" s="5">
        <v>62670928</v>
      </c>
    </row>
    <row r="6" spans="1:14" x14ac:dyDescent="0.2">
      <c r="A6" t="s">
        <v>67</v>
      </c>
      <c r="B6" s="11">
        <v>2004</v>
      </c>
      <c r="C6" s="4">
        <v>4410</v>
      </c>
      <c r="D6" s="4">
        <v>567408</v>
      </c>
      <c r="E6" s="4">
        <v>463793</v>
      </c>
      <c r="F6" s="4">
        <v>26845</v>
      </c>
      <c r="G6" s="4">
        <v>319852</v>
      </c>
      <c r="H6" s="4">
        <v>93623</v>
      </c>
      <c r="I6" s="4">
        <v>52851</v>
      </c>
      <c r="J6" s="4">
        <v>173378</v>
      </c>
      <c r="K6" s="5">
        <v>704580979</v>
      </c>
      <c r="L6" s="5">
        <v>29801211</v>
      </c>
      <c r="M6" s="5">
        <v>18723851</v>
      </c>
      <c r="N6" s="5">
        <v>65329975</v>
      </c>
    </row>
    <row r="7" spans="1:14" x14ac:dyDescent="0.2">
      <c r="A7" t="s">
        <v>67</v>
      </c>
      <c r="B7" s="11">
        <v>2005</v>
      </c>
      <c r="C7" s="4">
        <v>4363</v>
      </c>
      <c r="D7" s="4">
        <v>569178</v>
      </c>
      <c r="E7" s="4">
        <v>464652</v>
      </c>
      <c r="F7" s="4">
        <v>25840</v>
      </c>
      <c r="G7" s="4">
        <v>318006</v>
      </c>
      <c r="H7" s="4">
        <v>92827</v>
      </c>
      <c r="I7" s="4">
        <v>52615</v>
      </c>
      <c r="J7" s="4">
        <v>172564</v>
      </c>
      <c r="K7" s="5">
        <v>729395159</v>
      </c>
      <c r="L7" s="5">
        <v>30433131</v>
      </c>
      <c r="M7" s="5">
        <v>18911446</v>
      </c>
      <c r="N7" s="5">
        <v>68608763</v>
      </c>
    </row>
    <row r="8" spans="1:14" x14ac:dyDescent="0.2">
      <c r="A8" t="s">
        <v>67</v>
      </c>
      <c r="B8" s="11">
        <v>2006</v>
      </c>
      <c r="C8" s="4">
        <v>4345</v>
      </c>
      <c r="D8" s="4">
        <v>571051</v>
      </c>
      <c r="E8" s="4">
        <v>461862</v>
      </c>
      <c r="F8" s="4">
        <v>25838</v>
      </c>
      <c r="G8" s="4">
        <v>310096</v>
      </c>
      <c r="H8" s="4">
        <v>91858</v>
      </c>
      <c r="I8" s="4">
        <v>51179</v>
      </c>
      <c r="J8" s="4">
        <v>167059</v>
      </c>
      <c r="K8" s="5">
        <v>757666964</v>
      </c>
      <c r="L8" s="5">
        <v>32278421</v>
      </c>
      <c r="M8" s="5">
        <v>19266849</v>
      </c>
      <c r="N8" s="5">
        <v>70860609</v>
      </c>
    </row>
    <row r="9" spans="1:14" x14ac:dyDescent="0.2">
      <c r="A9" t="s">
        <v>67</v>
      </c>
      <c r="B9" s="11">
        <v>2007</v>
      </c>
      <c r="C9" s="4">
        <v>4247</v>
      </c>
      <c r="D9" s="4">
        <v>570387</v>
      </c>
      <c r="E9" s="4">
        <v>458265</v>
      </c>
      <c r="F9" s="4">
        <v>24142</v>
      </c>
      <c r="G9" s="4">
        <v>305687</v>
      </c>
      <c r="H9" s="4">
        <v>88939</v>
      </c>
      <c r="I9" s="4">
        <v>50683</v>
      </c>
      <c r="J9" s="4">
        <v>166065</v>
      </c>
      <c r="K9" s="5">
        <v>780511772</v>
      </c>
      <c r="L9" s="5">
        <v>32633376</v>
      </c>
      <c r="M9" s="5">
        <v>19587844</v>
      </c>
      <c r="N9" s="5">
        <v>69613288</v>
      </c>
    </row>
    <row r="10" spans="1:14" x14ac:dyDescent="0.2">
      <c r="A10" t="s">
        <v>67</v>
      </c>
      <c r="B10" s="11">
        <v>2008</v>
      </c>
      <c r="C10" s="4">
        <v>4212</v>
      </c>
      <c r="D10" s="4">
        <v>571252</v>
      </c>
      <c r="E10" s="4">
        <v>450567</v>
      </c>
      <c r="F10" s="4">
        <v>22368</v>
      </c>
      <c r="G10" s="4">
        <v>296808</v>
      </c>
      <c r="H10" s="4">
        <v>86355</v>
      </c>
      <c r="I10" s="4">
        <v>47818</v>
      </c>
      <c r="J10" s="4">
        <v>162635</v>
      </c>
      <c r="K10" s="5">
        <v>774250464</v>
      </c>
      <c r="L10" s="5">
        <v>31835947</v>
      </c>
      <c r="M10" s="5">
        <v>19239001</v>
      </c>
      <c r="N10" s="5">
        <v>68919903</v>
      </c>
    </row>
    <row r="11" spans="1:14" x14ac:dyDescent="0.2">
      <c r="A11" t="s">
        <v>67</v>
      </c>
      <c r="B11" s="11">
        <v>2009</v>
      </c>
      <c r="C11" s="4">
        <v>4169</v>
      </c>
      <c r="D11" s="4">
        <v>569315</v>
      </c>
      <c r="E11" s="4">
        <v>444433</v>
      </c>
      <c r="F11" s="4">
        <v>22844</v>
      </c>
      <c r="G11" s="4">
        <v>291706</v>
      </c>
      <c r="H11" s="4">
        <v>83411</v>
      </c>
      <c r="I11" s="4">
        <v>46199</v>
      </c>
      <c r="J11" s="4">
        <v>162096</v>
      </c>
      <c r="K11" s="5">
        <v>754042090</v>
      </c>
      <c r="L11" s="5">
        <v>30932668</v>
      </c>
      <c r="M11" s="5">
        <v>18320384</v>
      </c>
      <c r="N11" s="5">
        <v>66282955</v>
      </c>
    </row>
    <row r="12" spans="1:14" x14ac:dyDescent="0.2">
      <c r="A12" t="s">
        <v>67</v>
      </c>
      <c r="B12" s="11">
        <v>2010</v>
      </c>
      <c r="C12" s="4">
        <v>4154</v>
      </c>
      <c r="D12" s="4">
        <v>569667</v>
      </c>
      <c r="E12" s="4">
        <v>440389</v>
      </c>
      <c r="F12" s="4">
        <v>21076</v>
      </c>
      <c r="G12" s="4">
        <v>335548</v>
      </c>
      <c r="H12" s="4">
        <v>87038</v>
      </c>
      <c r="I12" s="4">
        <v>52772</v>
      </c>
      <c r="J12" s="4">
        <v>195738</v>
      </c>
      <c r="K12" s="5">
        <v>729757898</v>
      </c>
      <c r="L12" s="5">
        <v>30380640</v>
      </c>
      <c r="M12" s="5">
        <v>17140904</v>
      </c>
      <c r="N12" s="5">
        <v>60675029</v>
      </c>
    </row>
    <row r="13" spans="1:14" x14ac:dyDescent="0.2">
      <c r="A13" t="s">
        <v>67</v>
      </c>
      <c r="B13" s="11">
        <v>2011</v>
      </c>
      <c r="C13" s="4">
        <v>4139</v>
      </c>
      <c r="D13" s="4">
        <v>567718</v>
      </c>
      <c r="E13" s="4">
        <v>432931</v>
      </c>
      <c r="F13" s="4">
        <v>19681</v>
      </c>
      <c r="G13" s="4">
        <v>334883</v>
      </c>
      <c r="H13" s="4">
        <v>85769</v>
      </c>
      <c r="I13" s="4">
        <v>53072</v>
      </c>
      <c r="J13" s="4">
        <v>196042</v>
      </c>
      <c r="K13" s="5">
        <v>679458269</v>
      </c>
      <c r="L13" s="5">
        <v>29220733</v>
      </c>
      <c r="M13" s="5">
        <v>13608867</v>
      </c>
      <c r="N13" s="5">
        <v>59085233</v>
      </c>
    </row>
    <row r="14" spans="1:14" x14ac:dyDescent="0.2">
      <c r="A14" t="s">
        <v>67</v>
      </c>
      <c r="B14" s="11">
        <v>2012</v>
      </c>
      <c r="C14" s="4">
        <v>4109</v>
      </c>
      <c r="D14" s="4">
        <v>556341</v>
      </c>
      <c r="E14" s="4">
        <v>421988</v>
      </c>
      <c r="F14" s="4">
        <v>18804</v>
      </c>
      <c r="G14" s="4">
        <v>331749</v>
      </c>
      <c r="H14" s="4">
        <v>84435</v>
      </c>
      <c r="I14" s="4">
        <v>50939</v>
      </c>
      <c r="J14" s="4">
        <v>196375</v>
      </c>
      <c r="K14" s="5">
        <v>674142596</v>
      </c>
      <c r="L14" s="5">
        <v>28450207</v>
      </c>
      <c r="M14" s="5">
        <v>13832090</v>
      </c>
      <c r="N14" s="5">
        <v>58025987</v>
      </c>
    </row>
    <row r="15" spans="1:14" x14ac:dyDescent="0.2">
      <c r="A15" t="s">
        <v>67</v>
      </c>
      <c r="B15" s="11">
        <v>2013</v>
      </c>
      <c r="C15" s="4">
        <v>4096</v>
      </c>
      <c r="D15" s="4">
        <v>555167</v>
      </c>
      <c r="E15" s="4">
        <v>416593</v>
      </c>
      <c r="F15" s="4">
        <v>19746</v>
      </c>
      <c r="G15" s="4">
        <v>327142</v>
      </c>
      <c r="H15" s="4">
        <v>82588</v>
      </c>
      <c r="I15" s="4">
        <v>49949</v>
      </c>
      <c r="J15" s="4">
        <v>194605</v>
      </c>
      <c r="K15" s="5">
        <v>680169167</v>
      </c>
      <c r="L15" s="5">
        <v>28631231</v>
      </c>
      <c r="M15" s="5">
        <v>13016189</v>
      </c>
      <c r="N15" s="5">
        <v>58696838</v>
      </c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">
      <c r="B17" s="6" t="s">
        <v>7</v>
      </c>
      <c r="F17" s="7">
        <f>SUM(F5:F15)</f>
        <v>253161</v>
      </c>
      <c r="K17" s="8">
        <f>SUM(K5:K15)</f>
        <v>7943761205</v>
      </c>
      <c r="L17" s="8">
        <f>SUM(L5:L15)</f>
        <v>333846375</v>
      </c>
      <c r="M17" s="8">
        <f>SUM(M5:M15)</f>
        <v>190142785</v>
      </c>
      <c r="N17" s="8">
        <f>SUM(N5:N15)</f>
        <v>708769508</v>
      </c>
    </row>
    <row r="19" spans="2:14" ht="63.75" x14ac:dyDescent="0.2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92</v>
      </c>
      <c r="H19" s="2" t="s">
        <v>93</v>
      </c>
      <c r="I19" s="2" t="s">
        <v>94</v>
      </c>
      <c r="J19" s="2" t="s">
        <v>95</v>
      </c>
      <c r="K19" s="2" t="s">
        <v>96</v>
      </c>
      <c r="L19" s="2" t="s">
        <v>11</v>
      </c>
      <c r="M19" s="2" t="s">
        <v>97</v>
      </c>
      <c r="N19" s="2" t="s">
        <v>28</v>
      </c>
    </row>
    <row r="20" spans="2:14" x14ac:dyDescent="0.2">
      <c r="B20" s="11">
        <f t="shared" ref="B20:C30" si="0">B5</f>
        <v>2003</v>
      </c>
      <c r="C20" s="4">
        <f t="shared" si="0"/>
        <v>4483</v>
      </c>
      <c r="D20" s="4"/>
      <c r="E20" s="4"/>
      <c r="F20" s="9">
        <f t="shared" ref="F20:F30" si="1">IF(C5=0,"",IF(C5="","",(F5/C5)))</f>
        <v>5.7945572161498999</v>
      </c>
      <c r="G20" s="28">
        <f t="shared" ref="G20:G30" si="2">IF(E5=0,"",IF(E5="","",(G5/E5)))</f>
        <v>0.69615726970756175</v>
      </c>
      <c r="H20" s="28">
        <f t="shared" ref="H20:H30" si="3">IF(G5=0,"",IF(G5="","",(H5/G5)))</f>
        <v>0.30081052339415637</v>
      </c>
      <c r="I20" s="28">
        <f t="shared" ref="I20:I30" si="4">IF(G5=0,"",IF(G5="","",(I5/G5)))</f>
        <v>0.1659935694527174</v>
      </c>
      <c r="J20" s="28">
        <f t="shared" ref="J20:J30" si="5">IF(G5=0,"",IF(G5="","",(J5/G5)))</f>
        <v>0.53319590715312626</v>
      </c>
      <c r="K20" s="5"/>
      <c r="L20" s="10">
        <f t="shared" ref="L20:L30" si="6">IF(K5=0,"",IF(K5="","",(L5/K5)))</f>
        <v>4.302650625793332E-2</v>
      </c>
      <c r="M20" s="10">
        <f t="shared" ref="M20:M30" si="7">IF(K5=0,"",IF(K5="","",(M5/K5)))</f>
        <v>2.7207627345616096E-2</v>
      </c>
      <c r="N20" s="10">
        <f t="shared" ref="N20:N30" si="8">IF(K5=0,"",IF(K5="","",(N5/K5)))</f>
        <v>9.2192163571184205E-2</v>
      </c>
    </row>
    <row r="21" spans="2:14" x14ac:dyDescent="0.2">
      <c r="B21" s="11">
        <f t="shared" si="0"/>
        <v>2004</v>
      </c>
      <c r="C21" s="4">
        <f t="shared" si="0"/>
        <v>4410</v>
      </c>
      <c r="D21" s="10">
        <f t="shared" ref="D21:E30" si="9">IF(D5=0,"",IF(D5="","",((D6-D5)/D5)))</f>
        <v>1.266798736413771E-2</v>
      </c>
      <c r="E21" s="10">
        <f t="shared" si="9"/>
        <v>6.9104014241983458E-3</v>
      </c>
      <c r="F21" s="9">
        <f t="shared" si="1"/>
        <v>6.087301587301587</v>
      </c>
      <c r="G21" s="28">
        <f t="shared" si="2"/>
        <v>0.68964387129603077</v>
      </c>
      <c r="H21" s="28">
        <f t="shared" si="3"/>
        <v>0.29270725210409815</v>
      </c>
      <c r="I21" s="28">
        <f t="shared" si="4"/>
        <v>0.16523579655590712</v>
      </c>
      <c r="J21" s="28">
        <f t="shared" si="5"/>
        <v>0.54205695133999476</v>
      </c>
      <c r="K21" s="28">
        <f t="shared" ref="K21:K30" si="10">IF(K5=0,"",IF(K5="","",(K6-K5)/K5))</f>
        <v>3.6474916489398462E-2</v>
      </c>
      <c r="L21" s="10">
        <f t="shared" si="6"/>
        <v>4.2296360373361715E-2</v>
      </c>
      <c r="M21" s="10">
        <f t="shared" si="7"/>
        <v>2.6574448584425949E-2</v>
      </c>
      <c r="N21" s="10">
        <f t="shared" si="8"/>
        <v>9.2721740931357155E-2</v>
      </c>
    </row>
    <row r="22" spans="2:14" x14ac:dyDescent="0.2">
      <c r="B22" s="11">
        <f t="shared" si="0"/>
        <v>2005</v>
      </c>
      <c r="C22" s="4">
        <f t="shared" si="0"/>
        <v>4363</v>
      </c>
      <c r="D22" s="10">
        <f t="shared" si="9"/>
        <v>3.1194484392183404E-3</v>
      </c>
      <c r="E22" s="10">
        <f t="shared" si="9"/>
        <v>1.8521193722199343E-3</v>
      </c>
      <c r="F22" s="9">
        <f t="shared" si="1"/>
        <v>5.922530369012148</v>
      </c>
      <c r="G22" s="28">
        <f t="shared" si="2"/>
        <v>0.68439606415123577</v>
      </c>
      <c r="H22" s="28">
        <f t="shared" si="3"/>
        <v>0.29190329742206123</v>
      </c>
      <c r="I22" s="28">
        <f t="shared" si="4"/>
        <v>0.16545285309082219</v>
      </c>
      <c r="J22" s="28">
        <f t="shared" si="5"/>
        <v>0.54264384948711664</v>
      </c>
      <c r="K22" s="28">
        <f t="shared" si="10"/>
        <v>3.5218350678751432E-2</v>
      </c>
      <c r="L22" s="10">
        <f t="shared" si="6"/>
        <v>4.1723790766206609E-2</v>
      </c>
      <c r="M22" s="10">
        <f t="shared" si="7"/>
        <v>2.5927572683547246E-2</v>
      </c>
      <c r="N22" s="10">
        <f t="shared" si="8"/>
        <v>9.4062542304314906E-2</v>
      </c>
    </row>
    <row r="23" spans="2:14" x14ac:dyDescent="0.2">
      <c r="B23" s="11">
        <f t="shared" si="0"/>
        <v>2006</v>
      </c>
      <c r="C23" s="4">
        <f t="shared" si="0"/>
        <v>4345</v>
      </c>
      <c r="D23" s="10">
        <f t="shared" si="9"/>
        <v>3.2907104631591522E-3</v>
      </c>
      <c r="E23" s="10">
        <f t="shared" si="9"/>
        <v>-6.0044936855969625E-3</v>
      </c>
      <c r="F23" s="9">
        <f t="shared" si="1"/>
        <v>5.9466052934407365</v>
      </c>
      <c r="G23" s="28">
        <f t="shared" si="2"/>
        <v>0.67140401245393644</v>
      </c>
      <c r="H23" s="28">
        <f t="shared" si="3"/>
        <v>0.29622439502605646</v>
      </c>
      <c r="I23" s="28">
        <f t="shared" si="4"/>
        <v>0.16504243847066716</v>
      </c>
      <c r="J23" s="28">
        <f t="shared" si="5"/>
        <v>0.53873316650327641</v>
      </c>
      <c r="K23" s="28">
        <f t="shared" si="10"/>
        <v>3.876061508107706E-2</v>
      </c>
      <c r="L23" s="10">
        <f t="shared" si="6"/>
        <v>4.2602386713009699E-2</v>
      </c>
      <c r="M23" s="10">
        <f t="shared" si="7"/>
        <v>2.5429179198051981E-2</v>
      </c>
      <c r="N23" s="10">
        <f t="shared" si="8"/>
        <v>9.3524744204103907E-2</v>
      </c>
    </row>
    <row r="24" spans="2:14" x14ac:dyDescent="0.2">
      <c r="B24" s="11">
        <f t="shared" si="0"/>
        <v>2007</v>
      </c>
      <c r="C24" s="4">
        <f t="shared" si="0"/>
        <v>4247</v>
      </c>
      <c r="D24" s="10">
        <f t="shared" si="9"/>
        <v>-1.1627682991536658E-3</v>
      </c>
      <c r="E24" s="10">
        <f t="shared" si="9"/>
        <v>-7.7880405835509311E-3</v>
      </c>
      <c r="F24" s="9">
        <f t="shared" si="1"/>
        <v>5.6844831645867675</v>
      </c>
      <c r="G24" s="28">
        <f t="shared" si="2"/>
        <v>0.66705290606963219</v>
      </c>
      <c r="H24" s="28">
        <f t="shared" si="3"/>
        <v>0.29094793039939548</v>
      </c>
      <c r="I24" s="28">
        <f t="shared" si="4"/>
        <v>0.16580031208392898</v>
      </c>
      <c r="J24" s="28">
        <f t="shared" si="5"/>
        <v>0.54325175751667554</v>
      </c>
      <c r="K24" s="28">
        <f t="shared" si="10"/>
        <v>3.0151516544147491E-2</v>
      </c>
      <c r="L24" s="10">
        <f t="shared" si="6"/>
        <v>4.1810229096711178E-2</v>
      </c>
      <c r="M24" s="10">
        <f t="shared" si="7"/>
        <v>2.5096154475425389E-2</v>
      </c>
      <c r="N24" s="10">
        <f t="shared" si="8"/>
        <v>8.9189286436540768E-2</v>
      </c>
    </row>
    <row r="25" spans="2:14" x14ac:dyDescent="0.2">
      <c r="B25" s="11">
        <f t="shared" si="0"/>
        <v>2008</v>
      </c>
      <c r="C25" s="4">
        <f t="shared" si="0"/>
        <v>4212</v>
      </c>
      <c r="D25" s="10">
        <f t="shared" si="9"/>
        <v>1.5165142263059992E-3</v>
      </c>
      <c r="E25" s="10">
        <f t="shared" si="9"/>
        <v>-1.6798140813721319E-2</v>
      </c>
      <c r="F25" s="9">
        <f t="shared" si="1"/>
        <v>5.3105413105413106</v>
      </c>
      <c r="G25" s="28">
        <f t="shared" si="2"/>
        <v>0.65874331675422304</v>
      </c>
      <c r="H25" s="28">
        <f t="shared" si="3"/>
        <v>0.29094566184199888</v>
      </c>
      <c r="I25" s="28">
        <f t="shared" si="4"/>
        <v>0.16110751731759251</v>
      </c>
      <c r="J25" s="28">
        <f t="shared" si="5"/>
        <v>0.54794682084040858</v>
      </c>
      <c r="K25" s="28">
        <f t="shared" si="10"/>
        <v>-8.0220545347521044E-3</v>
      </c>
      <c r="L25" s="10">
        <f t="shared" si="6"/>
        <v>4.1118408680734096E-2</v>
      </c>
      <c r="M25" s="10">
        <f t="shared" si="7"/>
        <v>2.4848549525699735E-2</v>
      </c>
      <c r="N25" s="10">
        <f t="shared" si="8"/>
        <v>8.901499734845493E-2</v>
      </c>
    </row>
    <row r="26" spans="2:14" x14ac:dyDescent="0.2">
      <c r="B26" s="11">
        <f t="shared" si="0"/>
        <v>2009</v>
      </c>
      <c r="C26" s="4">
        <f t="shared" si="0"/>
        <v>4169</v>
      </c>
      <c r="D26" s="10">
        <f t="shared" si="9"/>
        <v>-3.3907977565067605E-3</v>
      </c>
      <c r="E26" s="10">
        <f t="shared" si="9"/>
        <v>-1.3613957524630077E-2</v>
      </c>
      <c r="F26" s="9">
        <f t="shared" si="1"/>
        <v>5.4794914847685297</v>
      </c>
      <c r="G26" s="28">
        <f t="shared" si="2"/>
        <v>0.65635540115157964</v>
      </c>
      <c r="H26" s="28">
        <f t="shared" si="3"/>
        <v>0.28594201010606568</v>
      </c>
      <c r="I26" s="28">
        <f t="shared" si="4"/>
        <v>0.15837521339979294</v>
      </c>
      <c r="J26" s="28">
        <f t="shared" si="5"/>
        <v>0.55568277649414133</v>
      </c>
      <c r="K26" s="28">
        <f t="shared" si="10"/>
        <v>-2.6100564274250147E-2</v>
      </c>
      <c r="L26" s="10">
        <f t="shared" si="6"/>
        <v>4.1022468652910343E-2</v>
      </c>
      <c r="M26" s="10">
        <f t="shared" si="7"/>
        <v>2.4296235240661435E-2</v>
      </c>
      <c r="N26" s="10">
        <f t="shared" si="8"/>
        <v>8.790352140687531E-2</v>
      </c>
    </row>
    <row r="27" spans="2:14" x14ac:dyDescent="0.2">
      <c r="B27" s="11">
        <f t="shared" si="0"/>
        <v>2010</v>
      </c>
      <c r="C27" s="4">
        <f t="shared" si="0"/>
        <v>4154</v>
      </c>
      <c r="D27" s="10">
        <f t="shared" si="9"/>
        <v>6.1828688862931771E-4</v>
      </c>
      <c r="E27" s="10">
        <f t="shared" si="9"/>
        <v>-9.0992343052833605E-3</v>
      </c>
      <c r="F27" s="9">
        <f t="shared" si="1"/>
        <v>5.0736639383726532</v>
      </c>
      <c r="G27" s="28">
        <f t="shared" si="2"/>
        <v>0.76193547068614342</v>
      </c>
      <c r="H27" s="28">
        <f t="shared" si="3"/>
        <v>0.2593906087951649</v>
      </c>
      <c r="I27" s="28">
        <f t="shared" si="4"/>
        <v>0.15727109087224481</v>
      </c>
      <c r="J27" s="28">
        <f t="shared" si="5"/>
        <v>0.58333830033259026</v>
      </c>
      <c r="K27" s="28">
        <f t="shared" si="10"/>
        <v>-3.2205353417340404E-2</v>
      </c>
      <c r="L27" s="10">
        <f t="shared" si="6"/>
        <v>4.16311218874948E-2</v>
      </c>
      <c r="M27" s="10">
        <f t="shared" si="7"/>
        <v>2.3488480285005425E-2</v>
      </c>
      <c r="N27" s="10">
        <f t="shared" si="8"/>
        <v>8.3144052522470951E-2</v>
      </c>
    </row>
    <row r="28" spans="2:14" x14ac:dyDescent="0.2">
      <c r="B28" s="11">
        <f t="shared" si="0"/>
        <v>2011</v>
      </c>
      <c r="C28" s="4">
        <f t="shared" si="0"/>
        <v>4139</v>
      </c>
      <c r="D28" s="10">
        <f t="shared" si="9"/>
        <v>-3.421297003337037E-3</v>
      </c>
      <c r="E28" s="10">
        <f t="shared" si="9"/>
        <v>-1.693502789579213E-2</v>
      </c>
      <c r="F28" s="9">
        <f t="shared" si="1"/>
        <v>4.7550132882338731</v>
      </c>
      <c r="G28" s="28">
        <f t="shared" si="2"/>
        <v>0.77352511139188462</v>
      </c>
      <c r="H28" s="28">
        <f t="shared" si="3"/>
        <v>0.25611631525040091</v>
      </c>
      <c r="I28" s="28">
        <f t="shared" si="4"/>
        <v>0.15847923005945361</v>
      </c>
      <c r="J28" s="28">
        <f t="shared" si="5"/>
        <v>0.58540445469014546</v>
      </c>
      <c r="K28" s="28">
        <f t="shared" si="10"/>
        <v>-6.8926460594469649E-2</v>
      </c>
      <c r="L28" s="10">
        <f t="shared" si="6"/>
        <v>4.3005927417744033E-2</v>
      </c>
      <c r="M28" s="10">
        <f t="shared" si="7"/>
        <v>2.0028996070691724E-2</v>
      </c>
      <c r="N28" s="10">
        <f t="shared" si="8"/>
        <v>8.6959325827264303E-2</v>
      </c>
    </row>
    <row r="29" spans="2:14" x14ac:dyDescent="0.2">
      <c r="B29" s="11">
        <f t="shared" si="0"/>
        <v>2012</v>
      </c>
      <c r="C29" s="4">
        <f t="shared" si="0"/>
        <v>4109</v>
      </c>
      <c r="D29" s="10">
        <f t="shared" si="9"/>
        <v>-2.0039878953987719E-2</v>
      </c>
      <c r="E29" s="10">
        <f t="shared" si="9"/>
        <v>-2.5276545223141794E-2</v>
      </c>
      <c r="F29" s="9">
        <f t="shared" si="1"/>
        <v>4.5762959357507906</v>
      </c>
      <c r="G29" s="28">
        <f t="shared" si="2"/>
        <v>0.7861574262775245</v>
      </c>
      <c r="H29" s="28">
        <f t="shared" si="3"/>
        <v>0.25451470840906831</v>
      </c>
      <c r="I29" s="28">
        <f t="shared" si="4"/>
        <v>0.15354680797832096</v>
      </c>
      <c r="J29" s="28">
        <f t="shared" si="5"/>
        <v>0.5919384836126107</v>
      </c>
      <c r="K29" s="28">
        <f t="shared" si="10"/>
        <v>-7.8233987906621526E-3</v>
      </c>
      <c r="L29" s="10">
        <f t="shared" si="6"/>
        <v>4.2202061060683964E-2</v>
      </c>
      <c r="M29" s="10">
        <f t="shared" si="7"/>
        <v>2.0518047787029318E-2</v>
      </c>
      <c r="N29" s="10">
        <f t="shared" si="8"/>
        <v>8.6073758496043762E-2</v>
      </c>
    </row>
    <row r="30" spans="2:14" x14ac:dyDescent="0.2">
      <c r="B30" s="11">
        <f t="shared" si="0"/>
        <v>2013</v>
      </c>
      <c r="C30" s="4">
        <f t="shared" si="0"/>
        <v>4096</v>
      </c>
      <c r="D30" s="10">
        <f t="shared" si="9"/>
        <v>-2.1102165758051265E-3</v>
      </c>
      <c r="E30" s="10">
        <f t="shared" si="9"/>
        <v>-1.2784723736219987E-2</v>
      </c>
      <c r="F30" s="9">
        <f t="shared" si="1"/>
        <v>4.82080078125</v>
      </c>
      <c r="G30" s="28">
        <f t="shared" si="2"/>
        <v>0.78527963743989937</v>
      </c>
      <c r="H30" s="28">
        <f t="shared" si="3"/>
        <v>0.25245306319579874</v>
      </c>
      <c r="I30" s="28">
        <f t="shared" si="4"/>
        <v>0.15268293279371037</v>
      </c>
      <c r="J30" s="28">
        <f t="shared" si="5"/>
        <v>0.59486400401049089</v>
      </c>
      <c r="K30" s="28">
        <f t="shared" si="10"/>
        <v>8.9396086759068998E-3</v>
      </c>
      <c r="L30" s="10">
        <f t="shared" si="6"/>
        <v>4.2094279466214031E-2</v>
      </c>
      <c r="M30" s="10">
        <f t="shared" si="7"/>
        <v>1.9136693680794268E-2</v>
      </c>
      <c r="N30" s="10">
        <f t="shared" si="8"/>
        <v>8.6297410773399558E-2</v>
      </c>
    </row>
    <row r="32" spans="2:14" x14ac:dyDescent="0.2">
      <c r="B32" s="37" t="s">
        <v>34</v>
      </c>
      <c r="C32" s="37"/>
      <c r="D32" s="37"/>
      <c r="E32" s="37"/>
      <c r="F32" s="37"/>
      <c r="G32" s="37"/>
      <c r="H32" s="37"/>
    </row>
    <row r="33" spans="2:6" x14ac:dyDescent="0.2">
      <c r="B33" s="37" t="s">
        <v>26</v>
      </c>
      <c r="C33" s="37"/>
      <c r="D33" s="37"/>
      <c r="E33" s="37"/>
      <c r="F33" s="37"/>
    </row>
  </sheetData>
  <mergeCells count="4">
    <mergeCell ref="B1:N1"/>
    <mergeCell ref="B2:N2"/>
    <mergeCell ref="B32:H32"/>
    <mergeCell ref="B33:F33"/>
  </mergeCells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8.8554687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0" width="10" bestFit="1" customWidth="1"/>
    <col min="11" max="11" width="10.140625" bestFit="1" customWidth="1"/>
    <col min="12" max="12" width="7.5703125" bestFit="1" customWidth="1"/>
    <col min="13" max="13" width="10" bestFit="1" customWidth="1"/>
    <col min="14" max="14" width="8.5703125" bestFit="1" customWidth="1"/>
  </cols>
  <sheetData>
    <row r="1" spans="1:14" ht="23.25" x14ac:dyDescent="0.35">
      <c r="B1" s="35" t="s">
        <v>15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ht="18" x14ac:dyDescent="0.25">
      <c r="B2" s="36" t="str">
        <f>"Canada and USA: "&amp; B5 &amp; "-" &amp; B15</f>
        <v>Canada and USA: 2003-2013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4" spans="1:14" s="1" customFormat="1" ht="38.25" x14ac:dyDescent="0.2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91</v>
      </c>
      <c r="H4" s="2" t="s">
        <v>87</v>
      </c>
      <c r="I4" s="2" t="s">
        <v>88</v>
      </c>
      <c r="J4" s="2" t="s">
        <v>98</v>
      </c>
      <c r="K4" s="2" t="s">
        <v>89</v>
      </c>
      <c r="L4" s="2" t="s">
        <v>4</v>
      </c>
      <c r="M4" s="2" t="s">
        <v>90</v>
      </c>
      <c r="N4" s="2" t="s">
        <v>27</v>
      </c>
    </row>
    <row r="5" spans="1:14" x14ac:dyDescent="0.2">
      <c r="A5" t="s">
        <v>37</v>
      </c>
      <c r="B5" s="11">
        <v>2003</v>
      </c>
      <c r="C5" s="4">
        <v>6</v>
      </c>
      <c r="D5" s="4">
        <v>271</v>
      </c>
      <c r="E5" s="4">
        <v>363</v>
      </c>
      <c r="F5" s="4">
        <v>18</v>
      </c>
      <c r="G5" s="4">
        <v>226</v>
      </c>
      <c r="H5" s="4">
        <v>63</v>
      </c>
      <c r="I5" s="4">
        <v>52</v>
      </c>
      <c r="J5" s="4">
        <v>111</v>
      </c>
      <c r="K5" s="5">
        <v>326785</v>
      </c>
      <c r="L5" s="5">
        <v>5962</v>
      </c>
      <c r="M5" s="5">
        <v>5290</v>
      </c>
      <c r="N5" s="5">
        <v>20033</v>
      </c>
    </row>
    <row r="6" spans="1:14" x14ac:dyDescent="0.2">
      <c r="A6" t="s">
        <v>37</v>
      </c>
      <c r="B6" s="11">
        <v>2004</v>
      </c>
      <c r="C6" s="4">
        <v>6</v>
      </c>
      <c r="D6" s="4">
        <v>336</v>
      </c>
      <c r="E6" s="4">
        <v>423</v>
      </c>
      <c r="F6" s="4">
        <v>73</v>
      </c>
      <c r="G6" s="4">
        <v>229</v>
      </c>
      <c r="H6" s="4">
        <v>60</v>
      </c>
      <c r="I6" s="4">
        <v>61</v>
      </c>
      <c r="J6" s="4">
        <v>108</v>
      </c>
      <c r="K6" s="5">
        <v>291214</v>
      </c>
      <c r="L6" s="5">
        <v>5687</v>
      </c>
      <c r="M6" s="5">
        <v>3988</v>
      </c>
      <c r="N6" s="5">
        <v>21967</v>
      </c>
    </row>
    <row r="7" spans="1:14" x14ac:dyDescent="0.2">
      <c r="A7" t="s">
        <v>37</v>
      </c>
      <c r="B7" s="11">
        <v>2005</v>
      </c>
      <c r="C7" s="4">
        <v>5</v>
      </c>
      <c r="D7" s="4">
        <v>295</v>
      </c>
      <c r="E7" s="4">
        <v>438</v>
      </c>
      <c r="F7" s="4">
        <v>16</v>
      </c>
      <c r="G7" s="4">
        <v>213</v>
      </c>
      <c r="H7" s="4">
        <v>55</v>
      </c>
      <c r="I7" s="4">
        <v>46</v>
      </c>
      <c r="J7" s="4">
        <v>112</v>
      </c>
      <c r="K7" s="5">
        <v>353683</v>
      </c>
      <c r="L7" s="5">
        <v>8653</v>
      </c>
      <c r="M7" s="5">
        <v>4166</v>
      </c>
      <c r="N7" s="5">
        <v>18875</v>
      </c>
    </row>
    <row r="8" spans="1:14" x14ac:dyDescent="0.2">
      <c r="A8" t="s">
        <v>37</v>
      </c>
      <c r="B8" s="11">
        <v>2006</v>
      </c>
      <c r="C8" s="4">
        <v>5</v>
      </c>
      <c r="D8" s="4">
        <v>240</v>
      </c>
      <c r="E8" s="4">
        <v>456</v>
      </c>
      <c r="F8" s="4">
        <v>7</v>
      </c>
      <c r="G8" s="4">
        <v>192</v>
      </c>
      <c r="H8" s="4">
        <v>61</v>
      </c>
      <c r="I8" s="4">
        <v>68</v>
      </c>
      <c r="J8" s="4">
        <v>63</v>
      </c>
      <c r="K8" s="5">
        <v>391669</v>
      </c>
      <c r="L8" s="5">
        <v>6040</v>
      </c>
      <c r="M8" s="5">
        <v>5299</v>
      </c>
      <c r="N8" s="5">
        <v>16732</v>
      </c>
    </row>
    <row r="9" spans="1:14" x14ac:dyDescent="0.2">
      <c r="A9" t="s">
        <v>37</v>
      </c>
      <c r="B9" s="11">
        <v>2007</v>
      </c>
      <c r="C9" s="4">
        <v>5</v>
      </c>
      <c r="D9" s="4">
        <v>290</v>
      </c>
      <c r="E9" s="4">
        <v>358</v>
      </c>
      <c r="F9" s="4">
        <v>2</v>
      </c>
      <c r="G9" s="4">
        <v>161</v>
      </c>
      <c r="H9" s="4">
        <v>55</v>
      </c>
      <c r="I9" s="4">
        <v>49</v>
      </c>
      <c r="J9" s="4">
        <v>57</v>
      </c>
      <c r="K9" s="5">
        <v>370148</v>
      </c>
      <c r="L9" s="5">
        <v>1366</v>
      </c>
      <c r="M9" s="5">
        <v>1473</v>
      </c>
      <c r="N9" s="5">
        <v>8500</v>
      </c>
    </row>
    <row r="10" spans="1:14" x14ac:dyDescent="0.2">
      <c r="A10" t="s">
        <v>37</v>
      </c>
      <c r="B10" s="11">
        <v>2008</v>
      </c>
      <c r="C10" s="4">
        <v>5</v>
      </c>
      <c r="D10" s="4">
        <v>264</v>
      </c>
      <c r="E10" s="4">
        <v>388</v>
      </c>
      <c r="F10" s="4">
        <v>11</v>
      </c>
      <c r="G10" s="4">
        <v>196</v>
      </c>
      <c r="H10" s="4">
        <v>63</v>
      </c>
      <c r="I10" s="4">
        <v>57</v>
      </c>
      <c r="J10" s="4">
        <v>76</v>
      </c>
      <c r="K10" s="5">
        <v>357038</v>
      </c>
      <c r="L10" s="5">
        <v>2550</v>
      </c>
      <c r="M10" s="5">
        <v>2386</v>
      </c>
      <c r="N10" s="5">
        <v>15305</v>
      </c>
    </row>
    <row r="11" spans="1:14" x14ac:dyDescent="0.2">
      <c r="A11" t="s">
        <v>37</v>
      </c>
      <c r="B11" s="11">
        <v>2009</v>
      </c>
      <c r="C11" s="4">
        <v>5</v>
      </c>
      <c r="D11" s="4">
        <v>243</v>
      </c>
      <c r="E11" s="4">
        <v>385</v>
      </c>
      <c r="F11" s="4">
        <v>6</v>
      </c>
      <c r="G11" s="4">
        <v>178</v>
      </c>
      <c r="H11" s="4">
        <v>53</v>
      </c>
      <c r="I11" s="4">
        <v>63</v>
      </c>
      <c r="J11" s="4">
        <v>62</v>
      </c>
      <c r="K11" s="5">
        <v>340602</v>
      </c>
      <c r="L11" s="5">
        <v>7381</v>
      </c>
      <c r="M11" s="5">
        <v>2011</v>
      </c>
      <c r="N11" s="5">
        <v>10379</v>
      </c>
    </row>
    <row r="12" spans="1:14" x14ac:dyDescent="0.2">
      <c r="A12" t="s">
        <v>37</v>
      </c>
      <c r="B12" s="11">
        <v>2010</v>
      </c>
      <c r="C12" s="4">
        <v>6</v>
      </c>
      <c r="D12" s="4">
        <v>244</v>
      </c>
      <c r="E12" s="4">
        <v>414</v>
      </c>
      <c r="F12" s="4">
        <v>12</v>
      </c>
      <c r="G12" s="4">
        <v>252</v>
      </c>
      <c r="H12" s="4">
        <v>59</v>
      </c>
      <c r="I12" s="4">
        <v>62</v>
      </c>
      <c r="J12" s="4">
        <v>131</v>
      </c>
      <c r="K12" s="5">
        <v>299164</v>
      </c>
      <c r="L12" s="5">
        <v>7662</v>
      </c>
      <c r="M12" s="5">
        <v>2228</v>
      </c>
      <c r="N12" s="5">
        <v>11994</v>
      </c>
    </row>
    <row r="13" spans="1:14" x14ac:dyDescent="0.2">
      <c r="A13" t="s">
        <v>37</v>
      </c>
      <c r="B13" s="11">
        <v>2011</v>
      </c>
      <c r="C13" s="4">
        <v>6</v>
      </c>
      <c r="D13" s="4">
        <v>263</v>
      </c>
      <c r="E13" s="4">
        <v>415</v>
      </c>
      <c r="F13" s="4">
        <v>9</v>
      </c>
      <c r="G13" s="4">
        <v>226</v>
      </c>
      <c r="H13" s="4">
        <v>63</v>
      </c>
      <c r="I13" s="4">
        <v>70</v>
      </c>
      <c r="J13" s="4">
        <v>93</v>
      </c>
      <c r="K13" s="5">
        <v>269644</v>
      </c>
      <c r="L13" s="5">
        <v>6700</v>
      </c>
      <c r="M13" s="5">
        <v>3565</v>
      </c>
      <c r="N13" s="5">
        <v>15792</v>
      </c>
    </row>
    <row r="14" spans="1:14" x14ac:dyDescent="0.2">
      <c r="A14" t="s">
        <v>37</v>
      </c>
      <c r="B14" s="11">
        <v>2012</v>
      </c>
      <c r="C14" s="4">
        <v>6</v>
      </c>
      <c r="D14" s="4">
        <v>275</v>
      </c>
      <c r="E14" s="4">
        <v>408</v>
      </c>
      <c r="F14" s="4">
        <v>17</v>
      </c>
      <c r="G14" s="4">
        <v>232</v>
      </c>
      <c r="H14" s="4">
        <v>54</v>
      </c>
      <c r="I14" s="4">
        <v>68</v>
      </c>
      <c r="J14" s="4">
        <v>110</v>
      </c>
      <c r="K14" s="5">
        <v>288533</v>
      </c>
      <c r="L14" s="5">
        <v>6789</v>
      </c>
      <c r="M14" s="5">
        <v>2232</v>
      </c>
      <c r="N14" s="5">
        <v>16036</v>
      </c>
    </row>
    <row r="15" spans="1:14" x14ac:dyDescent="0.2">
      <c r="A15" t="s">
        <v>37</v>
      </c>
      <c r="B15" s="11">
        <v>2013</v>
      </c>
      <c r="C15" s="4">
        <v>5</v>
      </c>
      <c r="D15" s="4">
        <v>273</v>
      </c>
      <c r="E15" s="4">
        <v>365</v>
      </c>
      <c r="F15" s="4">
        <v>10</v>
      </c>
      <c r="G15" s="4">
        <v>244</v>
      </c>
      <c r="H15" s="4">
        <v>44</v>
      </c>
      <c r="I15" s="4">
        <v>64</v>
      </c>
      <c r="J15" s="4">
        <v>136</v>
      </c>
      <c r="K15" s="5">
        <v>281625</v>
      </c>
      <c r="L15" s="5">
        <v>9128</v>
      </c>
      <c r="M15" s="5">
        <v>3371</v>
      </c>
      <c r="N15" s="5">
        <v>13853</v>
      </c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">
      <c r="B17" s="6" t="s">
        <v>7</v>
      </c>
      <c r="F17" s="7">
        <f>SUM(F5:F15)</f>
        <v>181</v>
      </c>
      <c r="K17" s="8">
        <f>SUM(K5:K15)</f>
        <v>3570105</v>
      </c>
      <c r="L17" s="8">
        <f>SUM(L5:L15)</f>
        <v>67918</v>
      </c>
      <c r="M17" s="8">
        <f>SUM(M5:M15)</f>
        <v>36009</v>
      </c>
      <c r="N17" s="8">
        <f>SUM(N5:N15)</f>
        <v>169466</v>
      </c>
    </row>
    <row r="19" spans="2:14" ht="63.75" x14ac:dyDescent="0.2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92</v>
      </c>
      <c r="H19" s="2" t="s">
        <v>93</v>
      </c>
      <c r="I19" s="2" t="s">
        <v>94</v>
      </c>
      <c r="J19" s="2" t="s">
        <v>95</v>
      </c>
      <c r="K19" s="2" t="s">
        <v>96</v>
      </c>
      <c r="L19" s="2" t="s">
        <v>11</v>
      </c>
      <c r="M19" s="2" t="s">
        <v>97</v>
      </c>
      <c r="N19" s="2" t="s">
        <v>28</v>
      </c>
    </row>
    <row r="20" spans="2:14" x14ac:dyDescent="0.2">
      <c r="B20" s="11">
        <f t="shared" ref="B20:C30" si="0">B5</f>
        <v>2003</v>
      </c>
      <c r="C20" s="4">
        <f t="shared" si="0"/>
        <v>6</v>
      </c>
      <c r="D20" s="4"/>
      <c r="E20" s="4"/>
      <c r="F20" s="9">
        <f t="shared" ref="F20:F30" si="1">IF(C5=0,"",IF(C5="","",(F5/C5)))</f>
        <v>3</v>
      </c>
      <c r="G20" s="28">
        <f t="shared" ref="G20:G30" si="2">IF(E5=0,"",IF(E5="","",(G5/E5)))</f>
        <v>0.62258953168044073</v>
      </c>
      <c r="H20" s="28">
        <f t="shared" ref="H20:H30" si="3">IF(G5=0,"",IF(G5="","",(H5/G5)))</f>
        <v>0.27876106194690264</v>
      </c>
      <c r="I20" s="28">
        <f t="shared" ref="I20:I30" si="4">IF(G5=0,"",IF(G5="","",(I5/G5)))</f>
        <v>0.23008849557522124</v>
      </c>
      <c r="J20" s="28">
        <f t="shared" ref="J20:J30" si="5">IF(G5=0,"",IF(G5="","",(J5/G5)))</f>
        <v>0.49115044247787609</v>
      </c>
      <c r="K20" s="5"/>
      <c r="L20" s="10">
        <f t="shared" ref="L20:L30" si="6">IF(K5=0,"",IF(K5="","",(L5/K5)))</f>
        <v>1.8244411463194454E-2</v>
      </c>
      <c r="M20" s="10">
        <f t="shared" ref="M20:M30" si="7">IF(K5=0,"",IF(K5="","",(M5/K5)))</f>
        <v>1.6188013525712624E-2</v>
      </c>
      <c r="N20" s="10">
        <f t="shared" ref="N20:N30" si="8">IF(K5=0,"",IF(K5="","",(N5/K5)))</f>
        <v>6.1303303395198676E-2</v>
      </c>
    </row>
    <row r="21" spans="2:14" x14ac:dyDescent="0.2">
      <c r="B21" s="11">
        <f t="shared" si="0"/>
        <v>2004</v>
      </c>
      <c r="C21" s="4">
        <f t="shared" si="0"/>
        <v>6</v>
      </c>
      <c r="D21" s="10">
        <f t="shared" ref="D21:E30" si="9">IF(D5=0,"",IF(D5="","",((D6-D5)/D5)))</f>
        <v>0.23985239852398524</v>
      </c>
      <c r="E21" s="10">
        <f t="shared" si="9"/>
        <v>0.16528925619834711</v>
      </c>
      <c r="F21" s="9">
        <f t="shared" si="1"/>
        <v>12.166666666666666</v>
      </c>
      <c r="G21" s="28">
        <f t="shared" si="2"/>
        <v>0.54137115839243499</v>
      </c>
      <c r="H21" s="28">
        <f t="shared" si="3"/>
        <v>0.26200873362445415</v>
      </c>
      <c r="I21" s="28">
        <f t="shared" si="4"/>
        <v>0.26637554585152839</v>
      </c>
      <c r="J21" s="28">
        <f t="shared" si="5"/>
        <v>0.47161572052401746</v>
      </c>
      <c r="K21" s="28">
        <f t="shared" ref="K21:K30" si="10">IF(K5=0,"",IF(K5="","",(K6-K5)/K5))</f>
        <v>-0.10885138546750922</v>
      </c>
      <c r="L21" s="10">
        <f t="shared" si="6"/>
        <v>1.9528594092316991E-2</v>
      </c>
      <c r="M21" s="10">
        <f t="shared" si="7"/>
        <v>1.3694396560604916E-2</v>
      </c>
      <c r="N21" s="10">
        <f t="shared" si="8"/>
        <v>7.5432499811135451E-2</v>
      </c>
    </row>
    <row r="22" spans="2:14" x14ac:dyDescent="0.2">
      <c r="B22" s="11">
        <f t="shared" si="0"/>
        <v>2005</v>
      </c>
      <c r="C22" s="4">
        <f t="shared" si="0"/>
        <v>5</v>
      </c>
      <c r="D22" s="10">
        <f t="shared" si="9"/>
        <v>-0.12202380952380952</v>
      </c>
      <c r="E22" s="10">
        <f t="shared" si="9"/>
        <v>3.5460992907801421E-2</v>
      </c>
      <c r="F22" s="9">
        <f t="shared" si="1"/>
        <v>3.2</v>
      </c>
      <c r="G22" s="28">
        <f t="shared" si="2"/>
        <v>0.4863013698630137</v>
      </c>
      <c r="H22" s="28">
        <f t="shared" si="3"/>
        <v>0.25821596244131456</v>
      </c>
      <c r="I22" s="28">
        <f t="shared" si="4"/>
        <v>0.215962441314554</v>
      </c>
      <c r="J22" s="28">
        <f t="shared" si="5"/>
        <v>0.5258215962441315</v>
      </c>
      <c r="K22" s="28">
        <f t="shared" si="10"/>
        <v>0.21451235174133113</v>
      </c>
      <c r="L22" s="10">
        <f t="shared" si="6"/>
        <v>2.4465411116734476E-2</v>
      </c>
      <c r="M22" s="10">
        <f t="shared" si="7"/>
        <v>1.1778909362338592E-2</v>
      </c>
      <c r="N22" s="10">
        <f t="shared" si="8"/>
        <v>5.3366998131094794E-2</v>
      </c>
    </row>
    <row r="23" spans="2:14" x14ac:dyDescent="0.2">
      <c r="B23" s="11">
        <f t="shared" si="0"/>
        <v>2006</v>
      </c>
      <c r="C23" s="4">
        <f t="shared" si="0"/>
        <v>5</v>
      </c>
      <c r="D23" s="10">
        <f t="shared" si="9"/>
        <v>-0.1864406779661017</v>
      </c>
      <c r="E23" s="10">
        <f t="shared" si="9"/>
        <v>4.1095890410958902E-2</v>
      </c>
      <c r="F23" s="9">
        <f t="shared" si="1"/>
        <v>1.4</v>
      </c>
      <c r="G23" s="28">
        <f t="shared" si="2"/>
        <v>0.42105263157894735</v>
      </c>
      <c r="H23" s="28">
        <f t="shared" si="3"/>
        <v>0.31770833333333331</v>
      </c>
      <c r="I23" s="28">
        <f t="shared" si="4"/>
        <v>0.35416666666666669</v>
      </c>
      <c r="J23" s="28">
        <f t="shared" si="5"/>
        <v>0.328125</v>
      </c>
      <c r="K23" s="28">
        <f t="shared" si="10"/>
        <v>0.10740126045074261</v>
      </c>
      <c r="L23" s="10">
        <f t="shared" si="6"/>
        <v>1.5421184724856958E-2</v>
      </c>
      <c r="M23" s="10">
        <f t="shared" si="7"/>
        <v>1.3529281102155136E-2</v>
      </c>
      <c r="N23" s="10">
        <f t="shared" si="8"/>
        <v>4.2719745499388513E-2</v>
      </c>
    </row>
    <row r="24" spans="2:14" x14ac:dyDescent="0.2">
      <c r="B24" s="11">
        <f t="shared" si="0"/>
        <v>2007</v>
      </c>
      <c r="C24" s="4">
        <f t="shared" si="0"/>
        <v>5</v>
      </c>
      <c r="D24" s="10">
        <f t="shared" si="9"/>
        <v>0.20833333333333334</v>
      </c>
      <c r="E24" s="10">
        <f t="shared" si="9"/>
        <v>-0.21491228070175439</v>
      </c>
      <c r="F24" s="9">
        <f t="shared" si="1"/>
        <v>0.4</v>
      </c>
      <c r="G24" s="28">
        <f t="shared" si="2"/>
        <v>0.44972067039106145</v>
      </c>
      <c r="H24" s="28">
        <f t="shared" si="3"/>
        <v>0.34161490683229812</v>
      </c>
      <c r="I24" s="28">
        <f t="shared" si="4"/>
        <v>0.30434782608695654</v>
      </c>
      <c r="J24" s="28">
        <f t="shared" si="5"/>
        <v>0.35403726708074534</v>
      </c>
      <c r="K24" s="28">
        <f t="shared" si="10"/>
        <v>-5.4946906699279235E-2</v>
      </c>
      <c r="L24" s="10">
        <f t="shared" si="6"/>
        <v>3.6904157256016511E-3</v>
      </c>
      <c r="M24" s="10">
        <f t="shared" si="7"/>
        <v>3.9794892853669342E-3</v>
      </c>
      <c r="N24" s="10">
        <f t="shared" si="8"/>
        <v>2.2963787457989777E-2</v>
      </c>
    </row>
    <row r="25" spans="2:14" x14ac:dyDescent="0.2">
      <c r="B25" s="11">
        <f t="shared" si="0"/>
        <v>2008</v>
      </c>
      <c r="C25" s="4">
        <f t="shared" si="0"/>
        <v>5</v>
      </c>
      <c r="D25" s="10">
        <f t="shared" si="9"/>
        <v>-8.9655172413793102E-2</v>
      </c>
      <c r="E25" s="10">
        <f t="shared" si="9"/>
        <v>8.3798882681564241E-2</v>
      </c>
      <c r="F25" s="9">
        <f t="shared" si="1"/>
        <v>2.2000000000000002</v>
      </c>
      <c r="G25" s="28">
        <f t="shared" si="2"/>
        <v>0.50515463917525771</v>
      </c>
      <c r="H25" s="28">
        <f t="shared" si="3"/>
        <v>0.32142857142857145</v>
      </c>
      <c r="I25" s="28">
        <f t="shared" si="4"/>
        <v>0.29081632653061223</v>
      </c>
      <c r="J25" s="28">
        <f t="shared" si="5"/>
        <v>0.38775510204081631</v>
      </c>
      <c r="K25" s="28">
        <f t="shared" si="10"/>
        <v>-3.5418265126381882E-2</v>
      </c>
      <c r="L25" s="10">
        <f t="shared" si="6"/>
        <v>7.1420969196556109E-3</v>
      </c>
      <c r="M25" s="10">
        <f t="shared" si="7"/>
        <v>6.6827620589405053E-3</v>
      </c>
      <c r="N25" s="10">
        <f t="shared" si="8"/>
        <v>4.2866585629540835E-2</v>
      </c>
    </row>
    <row r="26" spans="2:14" x14ac:dyDescent="0.2">
      <c r="B26" s="11">
        <f t="shared" si="0"/>
        <v>2009</v>
      </c>
      <c r="C26" s="4">
        <f t="shared" si="0"/>
        <v>5</v>
      </c>
      <c r="D26" s="10">
        <f t="shared" si="9"/>
        <v>-7.9545454545454544E-2</v>
      </c>
      <c r="E26" s="10">
        <f t="shared" si="9"/>
        <v>-7.7319587628865982E-3</v>
      </c>
      <c r="F26" s="9">
        <f t="shared" si="1"/>
        <v>1.2</v>
      </c>
      <c r="G26" s="28">
        <f t="shared" si="2"/>
        <v>0.46233766233766233</v>
      </c>
      <c r="H26" s="28">
        <f t="shared" si="3"/>
        <v>0.29775280898876405</v>
      </c>
      <c r="I26" s="28">
        <f t="shared" si="4"/>
        <v>0.3539325842696629</v>
      </c>
      <c r="J26" s="28">
        <f t="shared" si="5"/>
        <v>0.34831460674157305</v>
      </c>
      <c r="K26" s="28">
        <f t="shared" si="10"/>
        <v>-4.6034315675082205E-2</v>
      </c>
      <c r="L26" s="10">
        <f t="shared" si="6"/>
        <v>2.1670454078367127E-2</v>
      </c>
      <c r="M26" s="10">
        <f t="shared" si="7"/>
        <v>5.9042518834299274E-3</v>
      </c>
      <c r="N26" s="10">
        <f t="shared" si="8"/>
        <v>3.0472516309358138E-2</v>
      </c>
    </row>
    <row r="27" spans="2:14" x14ac:dyDescent="0.2">
      <c r="B27" s="11">
        <f t="shared" si="0"/>
        <v>2010</v>
      </c>
      <c r="C27" s="4">
        <f t="shared" si="0"/>
        <v>6</v>
      </c>
      <c r="D27" s="10">
        <f t="shared" si="9"/>
        <v>4.11522633744856E-3</v>
      </c>
      <c r="E27" s="10">
        <f t="shared" si="9"/>
        <v>7.5324675324675322E-2</v>
      </c>
      <c r="F27" s="9">
        <f t="shared" si="1"/>
        <v>2</v>
      </c>
      <c r="G27" s="28">
        <f t="shared" si="2"/>
        <v>0.60869565217391308</v>
      </c>
      <c r="H27" s="28">
        <f t="shared" si="3"/>
        <v>0.23412698412698413</v>
      </c>
      <c r="I27" s="28">
        <f t="shared" si="4"/>
        <v>0.24603174603174602</v>
      </c>
      <c r="J27" s="28">
        <f t="shared" si="5"/>
        <v>0.51984126984126988</v>
      </c>
      <c r="K27" s="28">
        <f t="shared" si="10"/>
        <v>-0.12166105894856753</v>
      </c>
      <c r="L27" s="10">
        <f t="shared" si="6"/>
        <v>2.5611370352047705E-2</v>
      </c>
      <c r="M27" s="10">
        <f t="shared" si="7"/>
        <v>7.4474201441349893E-3</v>
      </c>
      <c r="N27" s="10">
        <f t="shared" si="8"/>
        <v>4.0091722266048055E-2</v>
      </c>
    </row>
    <row r="28" spans="2:14" x14ac:dyDescent="0.2">
      <c r="B28" s="11">
        <f t="shared" si="0"/>
        <v>2011</v>
      </c>
      <c r="C28" s="4">
        <f t="shared" si="0"/>
        <v>6</v>
      </c>
      <c r="D28" s="10">
        <f t="shared" si="9"/>
        <v>7.7868852459016397E-2</v>
      </c>
      <c r="E28" s="10">
        <f t="shared" si="9"/>
        <v>2.4154589371980675E-3</v>
      </c>
      <c r="F28" s="9">
        <f t="shared" si="1"/>
        <v>1.5</v>
      </c>
      <c r="G28" s="28">
        <f t="shared" si="2"/>
        <v>0.54457831325301209</v>
      </c>
      <c r="H28" s="28">
        <f t="shared" si="3"/>
        <v>0.27876106194690264</v>
      </c>
      <c r="I28" s="28">
        <f t="shared" si="4"/>
        <v>0.30973451327433627</v>
      </c>
      <c r="J28" s="28">
        <f t="shared" si="5"/>
        <v>0.41150442477876104</v>
      </c>
      <c r="K28" s="28">
        <f t="shared" si="10"/>
        <v>-9.8674974261609011E-2</v>
      </c>
      <c r="L28" s="10">
        <f t="shared" si="6"/>
        <v>2.4847576804972481E-2</v>
      </c>
      <c r="M28" s="10">
        <f t="shared" si="7"/>
        <v>1.3221136016377149E-2</v>
      </c>
      <c r="N28" s="10">
        <f t="shared" si="8"/>
        <v>5.8566109388675437E-2</v>
      </c>
    </row>
    <row r="29" spans="2:14" x14ac:dyDescent="0.2">
      <c r="B29" s="11">
        <f t="shared" si="0"/>
        <v>2012</v>
      </c>
      <c r="C29" s="4">
        <f t="shared" si="0"/>
        <v>6</v>
      </c>
      <c r="D29" s="10">
        <f t="shared" si="9"/>
        <v>4.5627376425855515E-2</v>
      </c>
      <c r="E29" s="10">
        <f t="shared" si="9"/>
        <v>-1.6867469879518072E-2</v>
      </c>
      <c r="F29" s="9">
        <f t="shared" si="1"/>
        <v>2.8333333333333335</v>
      </c>
      <c r="G29" s="28">
        <f t="shared" si="2"/>
        <v>0.56862745098039214</v>
      </c>
      <c r="H29" s="28">
        <f t="shared" si="3"/>
        <v>0.23275862068965517</v>
      </c>
      <c r="I29" s="28">
        <f t="shared" si="4"/>
        <v>0.29310344827586204</v>
      </c>
      <c r="J29" s="28">
        <f t="shared" si="5"/>
        <v>0.47413793103448276</v>
      </c>
      <c r="K29" s="28">
        <f t="shared" si="10"/>
        <v>7.0051623622257489E-2</v>
      </c>
      <c r="L29" s="10">
        <f t="shared" si="6"/>
        <v>2.3529370990493289E-2</v>
      </c>
      <c r="M29" s="10">
        <f t="shared" si="7"/>
        <v>7.7356836133128616E-3</v>
      </c>
      <c r="N29" s="10">
        <f t="shared" si="8"/>
        <v>5.5577698218228069E-2</v>
      </c>
    </row>
    <row r="30" spans="2:14" x14ac:dyDescent="0.2">
      <c r="B30" s="11">
        <f t="shared" si="0"/>
        <v>2013</v>
      </c>
      <c r="C30" s="4">
        <f t="shared" si="0"/>
        <v>5</v>
      </c>
      <c r="D30" s="10">
        <f t="shared" si="9"/>
        <v>-7.2727272727272727E-3</v>
      </c>
      <c r="E30" s="10">
        <f t="shared" si="9"/>
        <v>-0.1053921568627451</v>
      </c>
      <c r="F30" s="9">
        <f t="shared" si="1"/>
        <v>2</v>
      </c>
      <c r="G30" s="28">
        <f t="shared" si="2"/>
        <v>0.66849315068493154</v>
      </c>
      <c r="H30" s="28">
        <f t="shared" si="3"/>
        <v>0.18032786885245902</v>
      </c>
      <c r="I30" s="28">
        <f t="shared" si="4"/>
        <v>0.26229508196721313</v>
      </c>
      <c r="J30" s="28">
        <f t="shared" si="5"/>
        <v>0.55737704918032782</v>
      </c>
      <c r="K30" s="28">
        <f t="shared" si="10"/>
        <v>-2.394180215088049E-2</v>
      </c>
      <c r="L30" s="10">
        <f t="shared" si="6"/>
        <v>3.2411895250776743E-2</v>
      </c>
      <c r="M30" s="10">
        <f t="shared" si="7"/>
        <v>1.1969818020417222E-2</v>
      </c>
      <c r="N30" s="10">
        <f t="shared" si="8"/>
        <v>4.9189525077674212E-2</v>
      </c>
    </row>
    <row r="32" spans="2:14" x14ac:dyDescent="0.2">
      <c r="B32" s="37" t="s">
        <v>34</v>
      </c>
      <c r="C32" s="37"/>
      <c r="D32" s="37"/>
      <c r="E32" s="37"/>
      <c r="F32" s="37"/>
      <c r="G32" s="37"/>
      <c r="H32" s="37"/>
    </row>
    <row r="33" spans="2:6" x14ac:dyDescent="0.2">
      <c r="B33" s="37" t="s">
        <v>26</v>
      </c>
      <c r="C33" s="37"/>
      <c r="D33" s="37"/>
      <c r="E33" s="37"/>
      <c r="F33" s="37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5.710937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0" width="10" bestFit="1" customWidth="1"/>
    <col min="11" max="11" width="11.140625" bestFit="1" customWidth="1"/>
    <col min="12" max="12" width="10.140625" bestFit="1" customWidth="1"/>
    <col min="13" max="13" width="10.140625" customWidth="1"/>
    <col min="14" max="14" width="10.140625" bestFit="1" customWidth="1"/>
  </cols>
  <sheetData>
    <row r="1" spans="1:14" ht="23.25" x14ac:dyDescent="0.35">
      <c r="B1" s="35" t="s">
        <v>68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ht="18" x14ac:dyDescent="0.25">
      <c r="B2" s="36" t="str">
        <f>"Canada and USA: "&amp; B5 &amp; "-" &amp; B15</f>
        <v>Canada and USA: 2003-2013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4" spans="1:14" s="1" customFormat="1" ht="38.25" x14ac:dyDescent="0.2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91</v>
      </c>
      <c r="H4" s="2" t="s">
        <v>87</v>
      </c>
      <c r="I4" s="2" t="s">
        <v>88</v>
      </c>
      <c r="J4" s="2" t="s">
        <v>98</v>
      </c>
      <c r="K4" s="2" t="s">
        <v>89</v>
      </c>
      <c r="L4" s="2" t="s">
        <v>4</v>
      </c>
      <c r="M4" s="2" t="s">
        <v>90</v>
      </c>
      <c r="N4" s="2" t="s">
        <v>27</v>
      </c>
    </row>
    <row r="5" spans="1:14" x14ac:dyDescent="0.2">
      <c r="A5" t="s">
        <v>38</v>
      </c>
      <c r="B5" s="11">
        <v>2003</v>
      </c>
      <c r="C5" s="4">
        <v>144</v>
      </c>
      <c r="D5" s="4">
        <v>14605</v>
      </c>
      <c r="E5" s="4">
        <v>9625</v>
      </c>
      <c r="F5" s="4">
        <v>1104</v>
      </c>
      <c r="G5" s="4">
        <v>7888</v>
      </c>
      <c r="H5" s="4">
        <v>3437</v>
      </c>
      <c r="I5" s="4">
        <v>1549</v>
      </c>
      <c r="J5" s="4">
        <v>2902</v>
      </c>
      <c r="K5" s="5">
        <v>7881380</v>
      </c>
      <c r="L5" s="5">
        <v>322363</v>
      </c>
      <c r="M5" s="5">
        <v>95561</v>
      </c>
      <c r="N5" s="5">
        <v>446002</v>
      </c>
    </row>
    <row r="6" spans="1:14" x14ac:dyDescent="0.2">
      <c r="A6" t="s">
        <v>38</v>
      </c>
      <c r="B6" s="11">
        <v>2004</v>
      </c>
      <c r="C6" s="4">
        <v>137</v>
      </c>
      <c r="D6" s="4">
        <v>14930</v>
      </c>
      <c r="E6" s="4">
        <v>9765</v>
      </c>
      <c r="F6" s="4">
        <v>1216</v>
      </c>
      <c r="G6" s="4">
        <v>7260</v>
      </c>
      <c r="H6" s="4">
        <v>3386</v>
      </c>
      <c r="I6" s="4">
        <v>1510</v>
      </c>
      <c r="J6" s="4">
        <v>2364</v>
      </c>
      <c r="K6" s="5">
        <v>7852284</v>
      </c>
      <c r="L6" s="5">
        <v>298306</v>
      </c>
      <c r="M6" s="5">
        <v>99445</v>
      </c>
      <c r="N6" s="5">
        <v>461091</v>
      </c>
    </row>
    <row r="7" spans="1:14" x14ac:dyDescent="0.2">
      <c r="A7" t="s">
        <v>38</v>
      </c>
      <c r="B7" s="11">
        <v>2005</v>
      </c>
      <c r="C7" s="4">
        <v>138</v>
      </c>
      <c r="D7" s="4">
        <v>15526</v>
      </c>
      <c r="E7" s="4">
        <v>9906</v>
      </c>
      <c r="F7" s="4">
        <v>1094</v>
      </c>
      <c r="G7" s="4">
        <v>7001</v>
      </c>
      <c r="H7" s="4">
        <v>3260</v>
      </c>
      <c r="I7" s="4">
        <v>1563</v>
      </c>
      <c r="J7" s="4">
        <v>2178</v>
      </c>
      <c r="K7" s="5">
        <v>8201794</v>
      </c>
      <c r="L7" s="5">
        <v>293099</v>
      </c>
      <c r="M7" s="5">
        <v>100649</v>
      </c>
      <c r="N7" s="5">
        <v>475469</v>
      </c>
    </row>
    <row r="8" spans="1:14" x14ac:dyDescent="0.2">
      <c r="A8" t="s">
        <v>38</v>
      </c>
      <c r="B8" s="11">
        <v>2006</v>
      </c>
      <c r="C8" s="4">
        <v>137</v>
      </c>
      <c r="D8" s="4">
        <v>15402</v>
      </c>
      <c r="E8" s="4">
        <v>9474</v>
      </c>
      <c r="F8" s="4">
        <v>1259</v>
      </c>
      <c r="G8" s="4">
        <v>6780</v>
      </c>
      <c r="H8" s="4">
        <v>3089</v>
      </c>
      <c r="I8" s="4">
        <v>1543</v>
      </c>
      <c r="J8" s="4">
        <v>2148</v>
      </c>
      <c r="K8" s="5">
        <v>8337585</v>
      </c>
      <c r="L8" s="5">
        <v>260773</v>
      </c>
      <c r="M8" s="5">
        <v>123878</v>
      </c>
      <c r="N8" s="5">
        <v>433894</v>
      </c>
    </row>
    <row r="9" spans="1:14" x14ac:dyDescent="0.2">
      <c r="A9" t="s">
        <v>38</v>
      </c>
      <c r="B9" s="11">
        <v>2007</v>
      </c>
      <c r="C9" s="4">
        <v>134</v>
      </c>
      <c r="D9" s="4">
        <v>15331</v>
      </c>
      <c r="E9" s="4">
        <v>9731</v>
      </c>
      <c r="F9" s="4">
        <v>1162</v>
      </c>
      <c r="G9" s="4">
        <v>7371</v>
      </c>
      <c r="H9" s="4">
        <v>3280</v>
      </c>
      <c r="I9" s="4">
        <v>1600</v>
      </c>
      <c r="J9" s="4">
        <v>2491</v>
      </c>
      <c r="K9" s="5">
        <v>8595189</v>
      </c>
      <c r="L9" s="5">
        <v>262828</v>
      </c>
      <c r="M9" s="5">
        <v>112794</v>
      </c>
      <c r="N9" s="5">
        <v>421234</v>
      </c>
    </row>
    <row r="10" spans="1:14" x14ac:dyDescent="0.2">
      <c r="A10" t="s">
        <v>38</v>
      </c>
      <c r="B10" s="11">
        <v>2008</v>
      </c>
      <c r="C10" s="4">
        <v>129</v>
      </c>
      <c r="D10" s="4">
        <v>15245</v>
      </c>
      <c r="E10" s="4">
        <v>9412</v>
      </c>
      <c r="F10" s="4">
        <v>1008</v>
      </c>
      <c r="G10" s="4">
        <v>6757</v>
      </c>
      <c r="H10" s="4">
        <v>2956</v>
      </c>
      <c r="I10" s="4">
        <v>1507</v>
      </c>
      <c r="J10" s="4">
        <v>2294</v>
      </c>
      <c r="K10" s="5">
        <v>8734832</v>
      </c>
      <c r="L10" s="5">
        <v>234568</v>
      </c>
      <c r="M10" s="5">
        <v>95957</v>
      </c>
      <c r="N10" s="5">
        <v>386911</v>
      </c>
    </row>
    <row r="11" spans="1:14" x14ac:dyDescent="0.2">
      <c r="A11" t="s">
        <v>38</v>
      </c>
      <c r="B11" s="11">
        <v>2009</v>
      </c>
      <c r="C11" s="4">
        <v>127</v>
      </c>
      <c r="D11" s="4">
        <v>15482</v>
      </c>
      <c r="E11" s="4">
        <v>9456</v>
      </c>
      <c r="F11" s="4">
        <v>1111</v>
      </c>
      <c r="G11" s="4">
        <v>6655</v>
      </c>
      <c r="H11" s="4">
        <v>2839</v>
      </c>
      <c r="I11" s="4">
        <v>1541</v>
      </c>
      <c r="J11" s="4">
        <v>2275</v>
      </c>
      <c r="K11" s="5">
        <v>8748649</v>
      </c>
      <c r="L11" s="5">
        <v>194691</v>
      </c>
      <c r="M11" s="5">
        <v>105508</v>
      </c>
      <c r="N11" s="5">
        <v>517295</v>
      </c>
    </row>
    <row r="12" spans="1:14" x14ac:dyDescent="0.2">
      <c r="A12" t="s">
        <v>38</v>
      </c>
      <c r="B12" s="11">
        <v>2010</v>
      </c>
      <c r="C12" s="4">
        <v>129</v>
      </c>
      <c r="D12" s="4">
        <v>15984</v>
      </c>
      <c r="E12" s="4">
        <v>9181</v>
      </c>
      <c r="F12" s="4">
        <v>1420</v>
      </c>
      <c r="G12" s="4">
        <v>7283</v>
      </c>
      <c r="H12" s="4">
        <v>2665</v>
      </c>
      <c r="I12" s="4">
        <v>1621</v>
      </c>
      <c r="J12" s="4">
        <v>2997</v>
      </c>
      <c r="K12" s="5">
        <v>8677864</v>
      </c>
      <c r="L12" s="5">
        <v>169674</v>
      </c>
      <c r="M12" s="5">
        <v>92188</v>
      </c>
      <c r="N12" s="5">
        <v>363712</v>
      </c>
    </row>
    <row r="13" spans="1:14" x14ac:dyDescent="0.2">
      <c r="A13" t="s">
        <v>38</v>
      </c>
      <c r="B13" s="11">
        <v>2011</v>
      </c>
      <c r="C13" s="4">
        <v>130</v>
      </c>
      <c r="D13" s="4">
        <v>16272</v>
      </c>
      <c r="E13" s="4">
        <v>9041</v>
      </c>
      <c r="F13" s="4">
        <v>1080</v>
      </c>
      <c r="G13" s="4">
        <v>7270</v>
      </c>
      <c r="H13" s="4">
        <v>2381</v>
      </c>
      <c r="I13" s="4">
        <v>1672</v>
      </c>
      <c r="J13" s="4">
        <v>3217</v>
      </c>
      <c r="K13" s="5">
        <v>7448421</v>
      </c>
      <c r="L13" s="5">
        <v>171947</v>
      </c>
      <c r="M13" s="5">
        <v>69300</v>
      </c>
      <c r="N13" s="5">
        <v>352574</v>
      </c>
    </row>
    <row r="14" spans="1:14" x14ac:dyDescent="0.2">
      <c r="A14" t="s">
        <v>38</v>
      </c>
      <c r="B14" s="11">
        <v>2012</v>
      </c>
      <c r="C14" s="4">
        <v>124</v>
      </c>
      <c r="D14" s="4">
        <v>16199</v>
      </c>
      <c r="E14" s="4">
        <v>8817</v>
      </c>
      <c r="F14" s="4">
        <v>951</v>
      </c>
      <c r="G14" s="4">
        <v>6938</v>
      </c>
      <c r="H14" s="4">
        <v>2583</v>
      </c>
      <c r="I14" s="4">
        <v>1298</v>
      </c>
      <c r="J14" s="4">
        <v>3057</v>
      </c>
      <c r="K14" s="5">
        <v>8173575</v>
      </c>
      <c r="L14" s="5">
        <v>220165</v>
      </c>
      <c r="M14" s="5">
        <v>99524</v>
      </c>
      <c r="N14" s="5">
        <v>350462</v>
      </c>
    </row>
    <row r="15" spans="1:14" x14ac:dyDescent="0.2">
      <c r="A15" t="s">
        <v>38</v>
      </c>
      <c r="B15" s="11">
        <v>2013</v>
      </c>
      <c r="C15" s="4">
        <v>122</v>
      </c>
      <c r="D15" s="4">
        <v>16254</v>
      </c>
      <c r="E15" s="4">
        <v>8720</v>
      </c>
      <c r="F15" s="4">
        <v>931</v>
      </c>
      <c r="G15" s="4">
        <v>6863</v>
      </c>
      <c r="H15" s="4">
        <v>2410</v>
      </c>
      <c r="I15" s="4">
        <v>1311</v>
      </c>
      <c r="J15" s="4">
        <v>3142</v>
      </c>
      <c r="K15" s="5">
        <v>7922604</v>
      </c>
      <c r="L15" s="5">
        <v>243739</v>
      </c>
      <c r="M15" s="5">
        <v>94366</v>
      </c>
      <c r="N15" s="5">
        <v>323300</v>
      </c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">
      <c r="B17" s="6" t="s">
        <v>7</v>
      </c>
      <c r="F17" s="7">
        <f>SUM(F5:F15)</f>
        <v>12336</v>
      </c>
      <c r="K17" s="8">
        <f>SUM(K5:K15)</f>
        <v>90574177</v>
      </c>
      <c r="L17" s="8">
        <f>SUM(L5:L15)</f>
        <v>2672153</v>
      </c>
      <c r="M17" s="8">
        <f>SUM(M5:M15)</f>
        <v>1089170</v>
      </c>
      <c r="N17" s="8">
        <f>SUM(N5:N15)</f>
        <v>4531944</v>
      </c>
    </row>
    <row r="19" spans="2:14" ht="63.75" x14ac:dyDescent="0.2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92</v>
      </c>
      <c r="H19" s="2" t="s">
        <v>93</v>
      </c>
      <c r="I19" s="2" t="s">
        <v>94</v>
      </c>
      <c r="J19" s="2" t="s">
        <v>95</v>
      </c>
      <c r="K19" s="2" t="s">
        <v>96</v>
      </c>
      <c r="L19" s="2" t="s">
        <v>11</v>
      </c>
      <c r="M19" s="2" t="s">
        <v>97</v>
      </c>
      <c r="N19" s="2" t="s">
        <v>28</v>
      </c>
    </row>
    <row r="20" spans="2:14" x14ac:dyDescent="0.2">
      <c r="B20" s="11">
        <f t="shared" ref="B20:C30" si="0">B5</f>
        <v>2003</v>
      </c>
      <c r="C20" s="4">
        <f t="shared" si="0"/>
        <v>144</v>
      </c>
      <c r="D20" s="4"/>
      <c r="E20" s="4"/>
      <c r="F20" s="9">
        <f>IF(C5=0,"",IF(C5="","",(F5/C5)))</f>
        <v>7.666666666666667</v>
      </c>
      <c r="G20" s="28">
        <f t="shared" ref="G20:G30" si="1">IF(E5=0,"",IF(E5="","",(G5/E5)))</f>
        <v>0.81953246753246756</v>
      </c>
      <c r="H20" s="28">
        <f>IF(G5=0,"",IF(G5="","",(H5/G5)))</f>
        <v>0.43572515212981744</v>
      </c>
      <c r="I20" s="28">
        <f>IF(G5=0,"",IF(G5="","",(I5/G5)))</f>
        <v>0.19637423935091278</v>
      </c>
      <c r="J20" s="28">
        <f>IF(G5=0,"",IF(G5="","",(J5/G5)))</f>
        <v>0.36790060851926976</v>
      </c>
      <c r="K20" s="5"/>
      <c r="L20" s="10">
        <f>IF(K5=0,"",IF(K5="","",(L5/K5)))</f>
        <v>4.0901847138445295E-2</v>
      </c>
      <c r="M20" s="10">
        <f>IF(K5=0,"",IF(K5="","",(M5/K5)))</f>
        <v>1.2124907059423604E-2</v>
      </c>
      <c r="N20" s="10">
        <f>IF(K5=0,"",IF(K5="","",(N5/K5)))</f>
        <v>5.6589328264847021E-2</v>
      </c>
    </row>
    <row r="21" spans="2:14" x14ac:dyDescent="0.2">
      <c r="B21" s="11">
        <f t="shared" si="0"/>
        <v>2004</v>
      </c>
      <c r="C21" s="4">
        <f t="shared" si="0"/>
        <v>137</v>
      </c>
      <c r="D21" s="10">
        <f>IF(D5=0,"",IF(D5="","",((D6-D5)/D5)))</f>
        <v>2.2252653200958577E-2</v>
      </c>
      <c r="E21" s="10">
        <f>IF(E5=0,"",IF(E5="","",((E6-E5)/E5)))</f>
        <v>1.4545454545454545E-2</v>
      </c>
      <c r="F21" s="9">
        <f t="shared" ref="F21:F30" si="2">IF(C6=0,"",IF(C6="","",(F6/C6)))</f>
        <v>8.8759124087591239</v>
      </c>
      <c r="G21" s="28">
        <f t="shared" si="1"/>
        <v>0.74347158218125964</v>
      </c>
      <c r="H21" s="28">
        <f t="shared" ref="H21:H30" si="3">IF(G6=0,"",IF(G6="","",(H6/G6)))</f>
        <v>0.46639118457300277</v>
      </c>
      <c r="I21" s="28">
        <f t="shared" ref="I21:I30" si="4">IF(G6=0,"",IF(G6="","",(I6/G6)))</f>
        <v>0.20798898071625344</v>
      </c>
      <c r="J21" s="28">
        <f>IF(G6=0,"",IF(G6="","",(J6/G6)))</f>
        <v>0.32561983471074379</v>
      </c>
      <c r="K21" s="28">
        <f>IF(K5=0,"",IF(K5="","",(K6-K5)/K5))</f>
        <v>-3.6917392639360114E-3</v>
      </c>
      <c r="L21" s="10">
        <f>IF(K6=0,"",IF(K6="","",(L6/K6)))</f>
        <v>3.7989711019112402E-2</v>
      </c>
      <c r="M21" s="10">
        <f t="shared" ref="M21:M30" si="5">IF(K6=0,"",IF(K6="","",(M6/K6)))</f>
        <v>1.2664468070691279E-2</v>
      </c>
      <c r="N21" s="10">
        <f t="shared" ref="N21:N30" si="6">IF(K6=0,"",IF(K6="","",(N6/K6)))</f>
        <v>5.8720621923506584E-2</v>
      </c>
    </row>
    <row r="22" spans="2:14" x14ac:dyDescent="0.2">
      <c r="B22" s="11">
        <f t="shared" si="0"/>
        <v>2005</v>
      </c>
      <c r="C22" s="4">
        <f t="shared" si="0"/>
        <v>138</v>
      </c>
      <c r="D22" s="10">
        <f t="shared" ref="D22:E30" si="7">IF(D6=0,"",IF(D6="","",((D7-D6)/D6)))</f>
        <v>3.9919624916275952E-2</v>
      </c>
      <c r="E22" s="10">
        <f>IF(E6=0,"",IF(E6="","",((E7-E6)/E6)))</f>
        <v>1.4439324116743472E-2</v>
      </c>
      <c r="F22" s="9">
        <f t="shared" si="2"/>
        <v>7.9275362318840576</v>
      </c>
      <c r="G22" s="28">
        <f t="shared" si="1"/>
        <v>0.70674338784575008</v>
      </c>
      <c r="H22" s="28">
        <f t="shared" si="3"/>
        <v>0.46564776460505641</v>
      </c>
      <c r="I22" s="28">
        <f t="shared" si="4"/>
        <v>0.22325382088273105</v>
      </c>
      <c r="J22" s="28">
        <f t="shared" ref="J22:J30" si="8">IF(G7=0,"",IF(G7="","",(J7/G7)))</f>
        <v>0.31109841451221254</v>
      </c>
      <c r="K22" s="28">
        <f t="shared" ref="K22:K30" si="9">IF(K6=0,"",IF(K6="","",(K7-K6)/K6))</f>
        <v>4.4510616274194871E-2</v>
      </c>
      <c r="L22" s="10">
        <f t="shared" ref="L22:L30" si="10">IF(K7=0,"",IF(K7="","",(L7/K7)))</f>
        <v>3.5735962156572085E-2</v>
      </c>
      <c r="M22" s="10">
        <f t="shared" si="5"/>
        <v>1.2271583509656545E-2</v>
      </c>
      <c r="N22" s="10">
        <f t="shared" si="6"/>
        <v>5.7971341391895477E-2</v>
      </c>
    </row>
    <row r="23" spans="2:14" x14ac:dyDescent="0.2">
      <c r="B23" s="11">
        <f t="shared" si="0"/>
        <v>2006</v>
      </c>
      <c r="C23" s="4">
        <f t="shared" si="0"/>
        <v>137</v>
      </c>
      <c r="D23" s="10">
        <f t="shared" si="7"/>
        <v>-7.98660311735154E-3</v>
      </c>
      <c r="E23" s="10">
        <f t="shared" si="7"/>
        <v>-4.3609933373712904E-2</v>
      </c>
      <c r="F23" s="9">
        <f t="shared" si="2"/>
        <v>9.1897810218978098</v>
      </c>
      <c r="G23" s="28">
        <f t="shared" si="1"/>
        <v>0.71564281190626977</v>
      </c>
      <c r="H23" s="28">
        <f t="shared" si="3"/>
        <v>0.45560471976401179</v>
      </c>
      <c r="I23" s="28">
        <f t="shared" si="4"/>
        <v>0.2275811209439528</v>
      </c>
      <c r="J23" s="28">
        <f t="shared" si="8"/>
        <v>0.31681415929203538</v>
      </c>
      <c r="K23" s="28">
        <f t="shared" si="9"/>
        <v>1.655625586304655E-2</v>
      </c>
      <c r="L23" s="10">
        <f t="shared" si="10"/>
        <v>3.1276802575326071E-2</v>
      </c>
      <c r="M23" s="10">
        <f t="shared" si="5"/>
        <v>1.4857779560868044E-2</v>
      </c>
      <c r="N23" s="10">
        <f t="shared" si="6"/>
        <v>5.2040728820155958E-2</v>
      </c>
    </row>
    <row r="24" spans="2:14" x14ac:dyDescent="0.2">
      <c r="B24" s="11">
        <f t="shared" si="0"/>
        <v>2007</v>
      </c>
      <c r="C24" s="4">
        <f t="shared" si="0"/>
        <v>134</v>
      </c>
      <c r="D24" s="10">
        <f t="shared" si="7"/>
        <v>-4.6097909362420465E-3</v>
      </c>
      <c r="E24" s="10">
        <f t="shared" si="7"/>
        <v>2.7126873548659489E-2</v>
      </c>
      <c r="F24" s="9">
        <f t="shared" si="2"/>
        <v>8.6716417910447756</v>
      </c>
      <c r="G24" s="28">
        <f t="shared" si="1"/>
        <v>0.75747610728599324</v>
      </c>
      <c r="H24" s="28">
        <f t="shared" si="3"/>
        <v>0.4449871116537783</v>
      </c>
      <c r="I24" s="28">
        <f t="shared" si="4"/>
        <v>0.2170668837335504</v>
      </c>
      <c r="J24" s="28">
        <f t="shared" si="8"/>
        <v>0.33794600461267127</v>
      </c>
      <c r="K24" s="28">
        <f t="shared" si="9"/>
        <v>3.0896716495244128E-2</v>
      </c>
      <c r="L24" s="10">
        <f t="shared" si="10"/>
        <v>3.0578501531496282E-2</v>
      </c>
      <c r="M24" s="10">
        <f t="shared" si="5"/>
        <v>1.3122922602400017E-2</v>
      </c>
      <c r="N24" s="10">
        <f t="shared" si="6"/>
        <v>4.9008113725015241E-2</v>
      </c>
    </row>
    <row r="25" spans="2:14" x14ac:dyDescent="0.2">
      <c r="B25" s="11">
        <f t="shared" si="0"/>
        <v>2008</v>
      </c>
      <c r="C25" s="4">
        <f t="shared" si="0"/>
        <v>129</v>
      </c>
      <c r="D25" s="10">
        <f t="shared" si="7"/>
        <v>-5.6095492792381449E-3</v>
      </c>
      <c r="E25" s="10">
        <f t="shared" si="7"/>
        <v>-3.2781831260918715E-2</v>
      </c>
      <c r="F25" s="9">
        <f t="shared" si="2"/>
        <v>7.8139534883720927</v>
      </c>
      <c r="G25" s="28">
        <f t="shared" si="1"/>
        <v>0.71791330216744587</v>
      </c>
      <c r="H25" s="28">
        <f t="shared" si="3"/>
        <v>0.43747225099896403</v>
      </c>
      <c r="I25" s="28">
        <f t="shared" si="4"/>
        <v>0.22302797099304425</v>
      </c>
      <c r="J25" s="28">
        <f t="shared" si="8"/>
        <v>0.33949977800799169</v>
      </c>
      <c r="K25" s="28">
        <f t="shared" si="9"/>
        <v>1.6246646816026965E-2</v>
      </c>
      <c r="L25" s="10">
        <f t="shared" si="10"/>
        <v>2.6854323013882807E-2</v>
      </c>
      <c r="M25" s="10">
        <f t="shared" si="5"/>
        <v>1.0985557592864979E-2</v>
      </c>
      <c r="N25" s="10">
        <f t="shared" si="6"/>
        <v>4.4295185070531408E-2</v>
      </c>
    </row>
    <row r="26" spans="2:14" x14ac:dyDescent="0.2">
      <c r="B26" s="11">
        <f t="shared" si="0"/>
        <v>2009</v>
      </c>
      <c r="C26" s="4">
        <f t="shared" si="0"/>
        <v>127</v>
      </c>
      <c r="D26" s="10">
        <f t="shared" si="7"/>
        <v>1.5546080682190882E-2</v>
      </c>
      <c r="E26" s="10">
        <f t="shared" si="7"/>
        <v>4.674883127921802E-3</v>
      </c>
      <c r="F26" s="9">
        <f t="shared" si="2"/>
        <v>8.7480314960629926</v>
      </c>
      <c r="G26" s="28">
        <f t="shared" si="1"/>
        <v>0.70378595600676819</v>
      </c>
      <c r="H26" s="28">
        <f t="shared" si="3"/>
        <v>0.42659654395191587</v>
      </c>
      <c r="I26" s="28">
        <f t="shared" si="4"/>
        <v>0.23155522163786627</v>
      </c>
      <c r="J26" s="28">
        <f t="shared" si="8"/>
        <v>0.34184823441021789</v>
      </c>
      <c r="K26" s="28">
        <f t="shared" si="9"/>
        <v>1.581827790162421E-3</v>
      </c>
      <c r="L26" s="10">
        <f t="shared" si="10"/>
        <v>2.2253835992277208E-2</v>
      </c>
      <c r="M26" s="10">
        <f t="shared" si="5"/>
        <v>1.2059919194380755E-2</v>
      </c>
      <c r="N26" s="10">
        <f t="shared" si="6"/>
        <v>5.9128558020786981E-2</v>
      </c>
    </row>
    <row r="27" spans="2:14" x14ac:dyDescent="0.2">
      <c r="B27" s="11">
        <f t="shared" si="0"/>
        <v>2010</v>
      </c>
      <c r="C27" s="4">
        <f t="shared" si="0"/>
        <v>129</v>
      </c>
      <c r="D27" s="10">
        <f t="shared" si="7"/>
        <v>3.2424751324118331E-2</v>
      </c>
      <c r="E27" s="10">
        <f t="shared" si="7"/>
        <v>-2.9082064297800338E-2</v>
      </c>
      <c r="F27" s="9">
        <f t="shared" si="2"/>
        <v>11.007751937984496</v>
      </c>
      <c r="G27" s="28">
        <f t="shared" si="1"/>
        <v>0.79326870711251496</v>
      </c>
      <c r="H27" s="28">
        <f t="shared" si="3"/>
        <v>0.36592063710009609</v>
      </c>
      <c r="I27" s="28">
        <f t="shared" si="4"/>
        <v>0.22257311547439243</v>
      </c>
      <c r="J27" s="28">
        <f t="shared" si="8"/>
        <v>0.41150624742551145</v>
      </c>
      <c r="K27" s="28">
        <f t="shared" si="9"/>
        <v>-8.090963530483393E-3</v>
      </c>
      <c r="L27" s="10">
        <f t="shared" si="10"/>
        <v>1.9552507391219776E-2</v>
      </c>
      <c r="M27" s="10">
        <f t="shared" si="5"/>
        <v>1.0623351552870614E-2</v>
      </c>
      <c r="N27" s="10">
        <f t="shared" si="6"/>
        <v>4.1912618128147665E-2</v>
      </c>
    </row>
    <row r="28" spans="2:14" x14ac:dyDescent="0.2">
      <c r="B28" s="11">
        <f t="shared" si="0"/>
        <v>2011</v>
      </c>
      <c r="C28" s="4">
        <f t="shared" si="0"/>
        <v>130</v>
      </c>
      <c r="D28" s="10">
        <f t="shared" si="7"/>
        <v>1.8018018018018018E-2</v>
      </c>
      <c r="E28" s="10">
        <f t="shared" si="7"/>
        <v>-1.524888356388193E-2</v>
      </c>
      <c r="F28" s="9">
        <f t="shared" si="2"/>
        <v>8.3076923076923084</v>
      </c>
      <c r="G28" s="28">
        <f t="shared" si="1"/>
        <v>0.80411458909412681</v>
      </c>
      <c r="H28" s="28">
        <f t="shared" si="3"/>
        <v>0.32751031636863825</v>
      </c>
      <c r="I28" s="28">
        <f t="shared" si="4"/>
        <v>0.22998624484181568</v>
      </c>
      <c r="J28" s="28">
        <f t="shared" si="8"/>
        <v>0.44250343878954607</v>
      </c>
      <c r="K28" s="28">
        <f t="shared" si="9"/>
        <v>-0.14167576260701942</v>
      </c>
      <c r="L28" s="10">
        <f t="shared" si="10"/>
        <v>2.3085027014450445E-2</v>
      </c>
      <c r="M28" s="10">
        <f t="shared" si="5"/>
        <v>9.3039853681740059E-3</v>
      </c>
      <c r="N28" s="10">
        <f t="shared" si="6"/>
        <v>4.7335401691177233E-2</v>
      </c>
    </row>
    <row r="29" spans="2:14" x14ac:dyDescent="0.2">
      <c r="B29" s="11">
        <f t="shared" si="0"/>
        <v>2012</v>
      </c>
      <c r="C29" s="4">
        <f t="shared" si="0"/>
        <v>124</v>
      </c>
      <c r="D29" s="10">
        <f t="shared" si="7"/>
        <v>-4.4862340216322519E-3</v>
      </c>
      <c r="E29" s="10">
        <f t="shared" si="7"/>
        <v>-2.4776020351731005E-2</v>
      </c>
      <c r="F29" s="9">
        <f t="shared" si="2"/>
        <v>7.669354838709677</v>
      </c>
      <c r="G29" s="28">
        <f t="shared" si="1"/>
        <v>0.78688896450039691</v>
      </c>
      <c r="H29" s="28">
        <f t="shared" si="3"/>
        <v>0.3722974920726434</v>
      </c>
      <c r="I29" s="28">
        <f t="shared" si="4"/>
        <v>0.18708561545113866</v>
      </c>
      <c r="J29" s="28">
        <f t="shared" si="8"/>
        <v>0.44061689247621794</v>
      </c>
      <c r="K29" s="28">
        <f t="shared" si="9"/>
        <v>9.7356741784601061E-2</v>
      </c>
      <c r="L29" s="10">
        <f t="shared" si="10"/>
        <v>2.6936193770779614E-2</v>
      </c>
      <c r="M29" s="10">
        <f t="shared" si="5"/>
        <v>1.21763120788639E-2</v>
      </c>
      <c r="N29" s="10">
        <f t="shared" si="6"/>
        <v>4.2877443468739201E-2</v>
      </c>
    </row>
    <row r="30" spans="2:14" x14ac:dyDescent="0.2">
      <c r="B30" s="11">
        <f t="shared" si="0"/>
        <v>2013</v>
      </c>
      <c r="C30" s="4">
        <f t="shared" si="0"/>
        <v>122</v>
      </c>
      <c r="D30" s="10">
        <f t="shared" si="7"/>
        <v>3.3952713130440152E-3</v>
      </c>
      <c r="E30" s="10">
        <f t="shared" si="7"/>
        <v>-1.1001474424407395E-2</v>
      </c>
      <c r="F30" s="9">
        <f t="shared" si="2"/>
        <v>7.6311475409836067</v>
      </c>
      <c r="G30" s="28">
        <f t="shared" si="1"/>
        <v>0.78704128440366972</v>
      </c>
      <c r="H30" s="28">
        <f t="shared" si="3"/>
        <v>0.35115838554567974</v>
      </c>
      <c r="I30" s="28">
        <f t="shared" si="4"/>
        <v>0.19102433338190294</v>
      </c>
      <c r="J30" s="28">
        <f t="shared" si="8"/>
        <v>0.45781728107241731</v>
      </c>
      <c r="K30" s="28">
        <f t="shared" si="9"/>
        <v>-3.0705168790890157E-2</v>
      </c>
      <c r="L30" s="10">
        <f t="shared" si="10"/>
        <v>3.0765011099885844E-2</v>
      </c>
      <c r="M30" s="10">
        <f t="shared" si="5"/>
        <v>1.1910982803128869E-2</v>
      </c>
      <c r="N30" s="10">
        <f t="shared" si="6"/>
        <v>4.080729012834669E-2</v>
      </c>
    </row>
    <row r="32" spans="2:14" x14ac:dyDescent="0.2">
      <c r="B32" s="37" t="s">
        <v>34</v>
      </c>
      <c r="C32" s="37"/>
      <c r="D32" s="37"/>
      <c r="E32" s="37"/>
      <c r="F32" s="37"/>
      <c r="G32" s="37"/>
      <c r="H32" s="37"/>
    </row>
    <row r="33" spans="2:6" x14ac:dyDescent="0.2">
      <c r="B33" s="37" t="s">
        <v>26</v>
      </c>
      <c r="C33" s="37"/>
      <c r="D33" s="37"/>
      <c r="E33" s="37"/>
      <c r="F33" s="37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9.710937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1" width="10" bestFit="1" customWidth="1"/>
    <col min="12" max="12" width="7.42578125" bestFit="1" customWidth="1"/>
    <col min="13" max="13" width="10" bestFit="1" customWidth="1"/>
    <col min="14" max="14" width="7.42578125" bestFit="1" customWidth="1"/>
  </cols>
  <sheetData>
    <row r="1" spans="1:14" ht="23.25" x14ac:dyDescent="0.35">
      <c r="B1" s="35" t="s">
        <v>103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ht="18" x14ac:dyDescent="0.25">
      <c r="B2" s="36" t="str">
        <f>"Canada and USA: "&amp; B5 &amp; "-" &amp; B15</f>
        <v>Canada and USA: 2003-2013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4" spans="1:14" s="1" customFormat="1" ht="38.25" x14ac:dyDescent="0.2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91</v>
      </c>
      <c r="H4" s="2" t="s">
        <v>87</v>
      </c>
      <c r="I4" s="2" t="s">
        <v>88</v>
      </c>
      <c r="J4" s="2" t="s">
        <v>98</v>
      </c>
      <c r="K4" s="2" t="s">
        <v>89</v>
      </c>
      <c r="L4" s="2" t="s">
        <v>4</v>
      </c>
      <c r="M4" s="2" t="s">
        <v>90</v>
      </c>
      <c r="N4" s="2" t="s">
        <v>27</v>
      </c>
    </row>
    <row r="5" spans="1:14" x14ac:dyDescent="0.2">
      <c r="B5" s="11">
        <v>2003</v>
      </c>
      <c r="C5" s="4"/>
      <c r="D5" s="4"/>
      <c r="E5" s="4"/>
      <c r="F5" s="4"/>
      <c r="G5" s="4"/>
      <c r="H5" s="4"/>
      <c r="I5" s="4"/>
      <c r="J5" s="4"/>
      <c r="K5" s="5"/>
      <c r="L5" s="5"/>
      <c r="M5" s="5"/>
      <c r="N5" s="5"/>
    </row>
    <row r="6" spans="1:14" x14ac:dyDescent="0.2">
      <c r="B6" s="11">
        <v>2004</v>
      </c>
      <c r="C6" s="4"/>
      <c r="D6" s="4"/>
      <c r="E6" s="4"/>
      <c r="F6" s="4"/>
      <c r="G6" s="4"/>
      <c r="H6" s="4"/>
      <c r="I6" s="4"/>
      <c r="J6" s="4"/>
      <c r="K6" s="5"/>
      <c r="L6" s="5"/>
      <c r="M6" s="5"/>
      <c r="N6" s="5"/>
    </row>
    <row r="7" spans="1:14" x14ac:dyDescent="0.2">
      <c r="A7" t="s">
        <v>41</v>
      </c>
      <c r="B7" s="11">
        <v>2005</v>
      </c>
      <c r="C7" s="4"/>
      <c r="D7" s="4"/>
      <c r="E7" s="4"/>
      <c r="F7" s="4"/>
      <c r="G7" s="4"/>
      <c r="H7" s="4"/>
      <c r="I7" s="4"/>
      <c r="J7" s="4"/>
      <c r="K7" s="5"/>
      <c r="L7" s="5"/>
      <c r="M7" s="5"/>
      <c r="N7" s="5"/>
    </row>
    <row r="8" spans="1:14" x14ac:dyDescent="0.2">
      <c r="A8" t="s">
        <v>41</v>
      </c>
      <c r="B8" s="11">
        <v>2006</v>
      </c>
      <c r="C8" s="4"/>
      <c r="D8" s="4"/>
      <c r="E8" s="4"/>
      <c r="F8" s="4"/>
      <c r="G8" s="4"/>
      <c r="H8" s="4"/>
      <c r="I8" s="4"/>
      <c r="J8" s="4"/>
      <c r="K8" s="5"/>
      <c r="L8" s="5"/>
      <c r="M8" s="5"/>
      <c r="N8" s="5"/>
    </row>
    <row r="9" spans="1:14" x14ac:dyDescent="0.2">
      <c r="A9" t="s">
        <v>41</v>
      </c>
      <c r="B9" s="11">
        <v>2007</v>
      </c>
      <c r="C9" s="4"/>
      <c r="D9" s="4"/>
      <c r="E9" s="4"/>
      <c r="F9" s="4"/>
      <c r="G9" s="4"/>
      <c r="H9" s="4"/>
      <c r="I9" s="4"/>
      <c r="J9" s="4"/>
      <c r="K9" s="5"/>
      <c r="L9" s="5"/>
      <c r="M9" s="5"/>
      <c r="N9" s="5"/>
    </row>
    <row r="10" spans="1:14" x14ac:dyDescent="0.2">
      <c r="A10" t="s">
        <v>41</v>
      </c>
      <c r="B10" s="11">
        <v>2008</v>
      </c>
      <c r="C10" s="4"/>
      <c r="D10" s="4"/>
      <c r="E10" s="4"/>
      <c r="F10" s="4"/>
      <c r="G10" s="4"/>
      <c r="H10" s="4"/>
      <c r="I10" s="4"/>
      <c r="J10" s="4"/>
      <c r="K10" s="5"/>
      <c r="L10" s="5"/>
      <c r="M10" s="5"/>
      <c r="N10" s="5"/>
    </row>
    <row r="11" spans="1:14" x14ac:dyDescent="0.2">
      <c r="A11" t="s">
        <v>41</v>
      </c>
      <c r="B11" s="11">
        <v>2009</v>
      </c>
      <c r="C11" s="4"/>
      <c r="D11" s="4"/>
      <c r="E11" s="4"/>
      <c r="F11" s="4"/>
      <c r="G11" s="4"/>
      <c r="H11" s="4"/>
      <c r="I11" s="4"/>
      <c r="J11" s="4"/>
      <c r="K11" s="5"/>
      <c r="L11" s="5"/>
      <c r="M11" s="5"/>
      <c r="N11" s="5"/>
    </row>
    <row r="12" spans="1:14" x14ac:dyDescent="0.2">
      <c r="A12" t="s">
        <v>41</v>
      </c>
      <c r="B12" s="11">
        <v>2010</v>
      </c>
      <c r="C12" s="4"/>
      <c r="D12" s="4"/>
      <c r="E12" s="4"/>
      <c r="F12" s="4"/>
      <c r="G12" s="4"/>
      <c r="H12" s="4"/>
      <c r="I12" s="4"/>
      <c r="J12" s="4"/>
      <c r="K12" s="5"/>
      <c r="L12" s="5"/>
      <c r="M12" s="5"/>
      <c r="N12" s="5"/>
    </row>
    <row r="13" spans="1:14" x14ac:dyDescent="0.2">
      <c r="A13" t="s">
        <v>41</v>
      </c>
      <c r="B13" s="11">
        <v>2011</v>
      </c>
      <c r="C13" s="4"/>
      <c r="D13" s="4"/>
      <c r="E13" s="4"/>
      <c r="F13" s="4"/>
      <c r="G13" s="4"/>
      <c r="H13" s="4"/>
      <c r="I13" s="4"/>
      <c r="J13" s="4"/>
      <c r="K13" s="5"/>
      <c r="L13" s="5"/>
      <c r="M13" s="5"/>
      <c r="N13" s="5"/>
    </row>
    <row r="14" spans="1:14" x14ac:dyDescent="0.2">
      <c r="A14" t="s">
        <v>102</v>
      </c>
      <c r="B14" s="11">
        <v>2012</v>
      </c>
      <c r="C14" s="4">
        <v>1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5">
        <v>0</v>
      </c>
      <c r="L14" s="5">
        <v>0</v>
      </c>
      <c r="M14" s="5">
        <v>0</v>
      </c>
      <c r="N14" s="5">
        <v>0</v>
      </c>
    </row>
    <row r="15" spans="1:14" x14ac:dyDescent="0.2">
      <c r="A15" t="s">
        <v>102</v>
      </c>
      <c r="B15" s="11">
        <v>2013</v>
      </c>
      <c r="C15" s="4">
        <v>1</v>
      </c>
      <c r="D15" s="4">
        <v>133</v>
      </c>
      <c r="E15" s="4">
        <v>67</v>
      </c>
      <c r="F15" s="4">
        <v>133</v>
      </c>
      <c r="G15" s="4">
        <v>67</v>
      </c>
      <c r="H15" s="4">
        <v>10</v>
      </c>
      <c r="I15" s="4">
        <v>13</v>
      </c>
      <c r="J15" s="4">
        <v>44</v>
      </c>
      <c r="K15" s="5">
        <v>0</v>
      </c>
      <c r="L15" s="5">
        <v>0</v>
      </c>
      <c r="M15" s="5">
        <v>0</v>
      </c>
      <c r="N15" s="5">
        <v>0</v>
      </c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">
      <c r="B17" s="6" t="s">
        <v>7</v>
      </c>
      <c r="F17" s="7">
        <f>SUM(F5:F15)</f>
        <v>133</v>
      </c>
      <c r="K17" s="8">
        <f>SUM(K5:K15)</f>
        <v>0</v>
      </c>
      <c r="L17" s="8">
        <f>SUM(L5:L15)</f>
        <v>0</v>
      </c>
      <c r="M17" s="8">
        <f>SUM(M5:M15)</f>
        <v>0</v>
      </c>
      <c r="N17" s="8">
        <f>SUM(N5:N15)</f>
        <v>0</v>
      </c>
    </row>
    <row r="19" spans="2:14" ht="63.75" x14ac:dyDescent="0.2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92</v>
      </c>
      <c r="H19" s="2" t="s">
        <v>93</v>
      </c>
      <c r="I19" s="2" t="s">
        <v>94</v>
      </c>
      <c r="J19" s="2" t="s">
        <v>95</v>
      </c>
      <c r="K19" s="2" t="s">
        <v>96</v>
      </c>
      <c r="L19" s="2" t="s">
        <v>11</v>
      </c>
      <c r="M19" s="2" t="s">
        <v>97</v>
      </c>
      <c r="N19" s="2" t="s">
        <v>28</v>
      </c>
    </row>
    <row r="20" spans="2:14" x14ac:dyDescent="0.2">
      <c r="B20" s="11">
        <f t="shared" ref="B20:C28" si="0">B5</f>
        <v>2003</v>
      </c>
      <c r="C20" s="4">
        <f t="shared" si="0"/>
        <v>0</v>
      </c>
      <c r="D20" s="4"/>
      <c r="E20" s="4"/>
      <c r="F20" s="9" t="str">
        <f t="shared" ref="F20:F28" si="1">IF(C5=0,"",IF(C5="","",(F5/C5)))</f>
        <v/>
      </c>
      <c r="G20" s="28" t="str">
        <f t="shared" ref="G20:G28" si="2">IF(E5=0,"",IF(E5="","",(G5/E5)))</f>
        <v/>
      </c>
      <c r="H20" s="28" t="str">
        <f t="shared" ref="H20:H28" si="3">IF(G5=0,"",IF(G5="","",(H5/G5)))</f>
        <v/>
      </c>
      <c r="I20" s="28" t="str">
        <f t="shared" ref="I20:I28" si="4">IF(G5=0,"",IF(G5="","",(I5/G5)))</f>
        <v/>
      </c>
      <c r="J20" s="28" t="str">
        <f t="shared" ref="J20:J28" si="5">IF(G5=0,"",IF(G5="","",(J5/G5)))</f>
        <v/>
      </c>
      <c r="K20" s="5"/>
      <c r="L20" s="10" t="str">
        <f t="shared" ref="L20:L28" si="6">IF(K5=0,"",IF(K5="","",(L5/K5)))</f>
        <v/>
      </c>
      <c r="M20" s="10" t="str">
        <f t="shared" ref="M20:M28" si="7">IF(K5=0,"",IF(K5="","",(M5/K5)))</f>
        <v/>
      </c>
      <c r="N20" s="10" t="str">
        <f t="shared" ref="N20:N28" si="8">IF(K5=0,"",IF(K5="","",(N5/K5)))</f>
        <v/>
      </c>
    </row>
    <row r="21" spans="2:14" x14ac:dyDescent="0.2">
      <c r="B21" s="11">
        <f t="shared" si="0"/>
        <v>2004</v>
      </c>
      <c r="C21" s="4">
        <f t="shared" si="0"/>
        <v>0</v>
      </c>
      <c r="D21" s="10" t="str">
        <f t="shared" ref="D21:E29" si="9">IF(D5=0,"",IF(D5="","",((D6-D5)/D5)))</f>
        <v/>
      </c>
      <c r="E21" s="10" t="str">
        <f t="shared" si="9"/>
        <v/>
      </c>
      <c r="F21" s="9" t="str">
        <f t="shared" si="1"/>
        <v/>
      </c>
      <c r="G21" s="28" t="str">
        <f t="shared" si="2"/>
        <v/>
      </c>
      <c r="H21" s="28" t="str">
        <f t="shared" si="3"/>
        <v/>
      </c>
      <c r="I21" s="28" t="str">
        <f t="shared" si="4"/>
        <v/>
      </c>
      <c r="J21" s="28" t="str">
        <f t="shared" si="5"/>
        <v/>
      </c>
      <c r="K21" s="28" t="str">
        <f t="shared" ref="K21:K29" si="10">IF(K5=0,"",IF(K5="","",(K6-K5)/K5))</f>
        <v/>
      </c>
      <c r="L21" s="10" t="str">
        <f t="shared" si="6"/>
        <v/>
      </c>
      <c r="M21" s="10" t="str">
        <f t="shared" si="7"/>
        <v/>
      </c>
      <c r="N21" s="10" t="str">
        <f t="shared" si="8"/>
        <v/>
      </c>
    </row>
    <row r="22" spans="2:14" x14ac:dyDescent="0.2">
      <c r="B22" s="11">
        <f t="shared" si="0"/>
        <v>2005</v>
      </c>
      <c r="C22" s="4">
        <f t="shared" si="0"/>
        <v>0</v>
      </c>
      <c r="D22" s="10" t="str">
        <f t="shared" si="9"/>
        <v/>
      </c>
      <c r="E22" s="10" t="str">
        <f t="shared" si="9"/>
        <v/>
      </c>
      <c r="F22" s="9" t="str">
        <f t="shared" si="1"/>
        <v/>
      </c>
      <c r="G22" s="28" t="str">
        <f t="shared" si="2"/>
        <v/>
      </c>
      <c r="H22" s="28" t="str">
        <f t="shared" si="3"/>
        <v/>
      </c>
      <c r="I22" s="28" t="str">
        <f t="shared" si="4"/>
        <v/>
      </c>
      <c r="J22" s="28" t="str">
        <f t="shared" si="5"/>
        <v/>
      </c>
      <c r="K22" s="28" t="str">
        <f t="shared" si="10"/>
        <v/>
      </c>
      <c r="L22" s="10" t="str">
        <f t="shared" si="6"/>
        <v/>
      </c>
      <c r="M22" s="10" t="str">
        <f t="shared" si="7"/>
        <v/>
      </c>
      <c r="N22" s="10" t="str">
        <f t="shared" si="8"/>
        <v/>
      </c>
    </row>
    <row r="23" spans="2:14" x14ac:dyDescent="0.2">
      <c r="B23" s="11">
        <f t="shared" si="0"/>
        <v>2006</v>
      </c>
      <c r="C23" s="4">
        <f t="shared" si="0"/>
        <v>0</v>
      </c>
      <c r="D23" s="10" t="str">
        <f t="shared" si="9"/>
        <v/>
      </c>
      <c r="E23" s="10" t="str">
        <f t="shared" si="9"/>
        <v/>
      </c>
      <c r="F23" s="9" t="str">
        <f t="shared" si="1"/>
        <v/>
      </c>
      <c r="G23" s="28" t="str">
        <f t="shared" si="2"/>
        <v/>
      </c>
      <c r="H23" s="28" t="str">
        <f t="shared" si="3"/>
        <v/>
      </c>
      <c r="I23" s="28" t="str">
        <f t="shared" si="4"/>
        <v/>
      </c>
      <c r="J23" s="28" t="str">
        <f t="shared" si="5"/>
        <v/>
      </c>
      <c r="K23" s="28" t="str">
        <f t="shared" si="10"/>
        <v/>
      </c>
      <c r="L23" s="10" t="str">
        <f t="shared" si="6"/>
        <v/>
      </c>
      <c r="M23" s="10" t="str">
        <f t="shared" si="7"/>
        <v/>
      </c>
      <c r="N23" s="10" t="str">
        <f t="shared" si="8"/>
        <v/>
      </c>
    </row>
    <row r="24" spans="2:14" x14ac:dyDescent="0.2">
      <c r="B24" s="11">
        <f t="shared" si="0"/>
        <v>2007</v>
      </c>
      <c r="C24" s="4">
        <f t="shared" si="0"/>
        <v>0</v>
      </c>
      <c r="D24" s="10" t="str">
        <f t="shared" si="9"/>
        <v/>
      </c>
      <c r="E24" s="10" t="str">
        <f t="shared" si="9"/>
        <v/>
      </c>
      <c r="F24" s="9" t="str">
        <f t="shared" si="1"/>
        <v/>
      </c>
      <c r="G24" s="28" t="str">
        <f t="shared" si="2"/>
        <v/>
      </c>
      <c r="H24" s="28" t="str">
        <f t="shared" si="3"/>
        <v/>
      </c>
      <c r="I24" s="28" t="str">
        <f t="shared" si="4"/>
        <v/>
      </c>
      <c r="J24" s="28" t="str">
        <f t="shared" si="5"/>
        <v/>
      </c>
      <c r="K24" s="28" t="str">
        <f t="shared" si="10"/>
        <v/>
      </c>
      <c r="L24" s="10" t="str">
        <f t="shared" si="6"/>
        <v/>
      </c>
      <c r="M24" s="10" t="str">
        <f t="shared" si="7"/>
        <v/>
      </c>
      <c r="N24" s="10" t="str">
        <f t="shared" si="8"/>
        <v/>
      </c>
    </row>
    <row r="25" spans="2:14" x14ac:dyDescent="0.2">
      <c r="B25" s="11">
        <f t="shared" si="0"/>
        <v>2008</v>
      </c>
      <c r="C25" s="4">
        <f t="shared" si="0"/>
        <v>0</v>
      </c>
      <c r="D25" s="10" t="str">
        <f t="shared" si="9"/>
        <v/>
      </c>
      <c r="E25" s="10" t="str">
        <f t="shared" si="9"/>
        <v/>
      </c>
      <c r="F25" s="9" t="str">
        <f t="shared" si="1"/>
        <v/>
      </c>
      <c r="G25" s="28" t="str">
        <f t="shared" si="2"/>
        <v/>
      </c>
      <c r="H25" s="28" t="str">
        <f t="shared" si="3"/>
        <v/>
      </c>
      <c r="I25" s="28" t="str">
        <f t="shared" si="4"/>
        <v/>
      </c>
      <c r="J25" s="28" t="str">
        <f t="shared" si="5"/>
        <v/>
      </c>
      <c r="K25" s="28" t="str">
        <f t="shared" si="10"/>
        <v/>
      </c>
      <c r="L25" s="10" t="str">
        <f t="shared" si="6"/>
        <v/>
      </c>
      <c r="M25" s="10" t="str">
        <f t="shared" si="7"/>
        <v/>
      </c>
      <c r="N25" s="10" t="str">
        <f t="shared" si="8"/>
        <v/>
      </c>
    </row>
    <row r="26" spans="2:14" x14ac:dyDescent="0.2">
      <c r="B26" s="11">
        <f t="shared" si="0"/>
        <v>2009</v>
      </c>
      <c r="C26" s="4">
        <f t="shared" si="0"/>
        <v>0</v>
      </c>
      <c r="D26" s="10" t="str">
        <f t="shared" si="9"/>
        <v/>
      </c>
      <c r="E26" s="10" t="str">
        <f t="shared" si="9"/>
        <v/>
      </c>
      <c r="F26" s="9" t="str">
        <f t="shared" si="1"/>
        <v/>
      </c>
      <c r="G26" s="28" t="str">
        <f t="shared" si="2"/>
        <v/>
      </c>
      <c r="H26" s="28" t="str">
        <f t="shared" si="3"/>
        <v/>
      </c>
      <c r="I26" s="28" t="str">
        <f t="shared" si="4"/>
        <v/>
      </c>
      <c r="J26" s="28" t="str">
        <f t="shared" si="5"/>
        <v/>
      </c>
      <c r="K26" s="28" t="str">
        <f t="shared" si="10"/>
        <v/>
      </c>
      <c r="L26" s="10" t="str">
        <f t="shared" si="6"/>
        <v/>
      </c>
      <c r="M26" s="10" t="str">
        <f t="shared" si="7"/>
        <v/>
      </c>
      <c r="N26" s="10" t="str">
        <f t="shared" si="8"/>
        <v/>
      </c>
    </row>
    <row r="27" spans="2:14" x14ac:dyDescent="0.2">
      <c r="B27" s="11">
        <f t="shared" si="0"/>
        <v>2010</v>
      </c>
      <c r="C27" s="4">
        <f t="shared" si="0"/>
        <v>0</v>
      </c>
      <c r="D27" s="10" t="str">
        <f t="shared" si="9"/>
        <v/>
      </c>
      <c r="E27" s="10" t="str">
        <f t="shared" si="9"/>
        <v/>
      </c>
      <c r="F27" s="9" t="str">
        <f t="shared" si="1"/>
        <v/>
      </c>
      <c r="G27" s="28" t="str">
        <f t="shared" si="2"/>
        <v/>
      </c>
      <c r="H27" s="28" t="str">
        <f t="shared" si="3"/>
        <v/>
      </c>
      <c r="I27" s="28" t="str">
        <f t="shared" si="4"/>
        <v/>
      </c>
      <c r="J27" s="28" t="str">
        <f t="shared" si="5"/>
        <v/>
      </c>
      <c r="K27" s="28" t="str">
        <f t="shared" si="10"/>
        <v/>
      </c>
      <c r="L27" s="10" t="str">
        <f t="shared" si="6"/>
        <v/>
      </c>
      <c r="M27" s="10" t="str">
        <f t="shared" si="7"/>
        <v/>
      </c>
      <c r="N27" s="10" t="str">
        <f t="shared" si="8"/>
        <v/>
      </c>
    </row>
    <row r="28" spans="2:14" x14ac:dyDescent="0.2">
      <c r="B28" s="11">
        <f t="shared" si="0"/>
        <v>2011</v>
      </c>
      <c r="C28" s="4">
        <f t="shared" si="0"/>
        <v>0</v>
      </c>
      <c r="D28" s="10" t="str">
        <f t="shared" si="9"/>
        <v/>
      </c>
      <c r="E28" s="10" t="str">
        <f t="shared" si="9"/>
        <v/>
      </c>
      <c r="F28" s="9" t="str">
        <f t="shared" si="1"/>
        <v/>
      </c>
      <c r="G28" s="28" t="str">
        <f t="shared" si="2"/>
        <v/>
      </c>
      <c r="H28" s="28" t="str">
        <f t="shared" si="3"/>
        <v/>
      </c>
      <c r="I28" s="28" t="str">
        <f t="shared" si="4"/>
        <v/>
      </c>
      <c r="J28" s="28" t="str">
        <f t="shared" si="5"/>
        <v/>
      </c>
      <c r="K28" s="28" t="str">
        <f t="shared" si="10"/>
        <v/>
      </c>
      <c r="L28" s="10" t="str">
        <f t="shared" si="6"/>
        <v/>
      </c>
      <c r="M28" s="10" t="str">
        <f t="shared" si="7"/>
        <v/>
      </c>
      <c r="N28" s="10" t="str">
        <f t="shared" si="8"/>
        <v/>
      </c>
    </row>
    <row r="29" spans="2:14" x14ac:dyDescent="0.2">
      <c r="B29" s="11">
        <f t="shared" ref="B29:C29" si="11">B14</f>
        <v>2012</v>
      </c>
      <c r="C29" s="4">
        <f t="shared" si="11"/>
        <v>1</v>
      </c>
      <c r="D29" s="10" t="str">
        <f t="shared" si="9"/>
        <v/>
      </c>
      <c r="E29" s="10" t="str">
        <f t="shared" si="9"/>
        <v/>
      </c>
      <c r="F29" s="9">
        <f t="shared" ref="F29" si="12">IF(C14=0,"",IF(C14="","",(F14/C14)))</f>
        <v>0</v>
      </c>
      <c r="G29" s="28" t="str">
        <f t="shared" ref="G29" si="13">IF(E14=0,"",IF(E14="","",(G14/E14)))</f>
        <v/>
      </c>
      <c r="H29" s="28" t="str">
        <f t="shared" ref="H29" si="14">IF(G14=0,"",IF(G14="","",(H14/G14)))</f>
        <v/>
      </c>
      <c r="I29" s="28" t="str">
        <f t="shared" ref="I29" si="15">IF(G14=0,"",IF(G14="","",(I14/G14)))</f>
        <v/>
      </c>
      <c r="J29" s="28" t="str">
        <f t="shared" ref="J29" si="16">IF(G14=0,"",IF(G14="","",(J14/G14)))</f>
        <v/>
      </c>
      <c r="K29" s="28" t="str">
        <f t="shared" si="10"/>
        <v/>
      </c>
      <c r="L29" s="10" t="str">
        <f t="shared" ref="L29" si="17">IF(K14=0,"",IF(K14="","",(L14/K14)))</f>
        <v/>
      </c>
      <c r="M29" s="10" t="str">
        <f t="shared" ref="M29" si="18">IF(K14=0,"",IF(K14="","",(M14/K14)))</f>
        <v/>
      </c>
      <c r="N29" s="10" t="str">
        <f t="shared" ref="N29" si="19">IF(K14=0,"",IF(K14="","",(N14/K14)))</f>
        <v/>
      </c>
    </row>
    <row r="30" spans="2:14" x14ac:dyDescent="0.2">
      <c r="B30" s="11">
        <f t="shared" ref="B30:C30" si="20">B15</f>
        <v>2013</v>
      </c>
      <c r="C30" s="4">
        <f t="shared" si="20"/>
        <v>1</v>
      </c>
      <c r="D30" s="10" t="str">
        <f t="shared" ref="D30:E30" si="21">IF(D14=0,"",IF(D14="","",((D15-D14)/D14)))</f>
        <v/>
      </c>
      <c r="E30" s="10" t="str">
        <f t="shared" si="21"/>
        <v/>
      </c>
      <c r="F30" s="9">
        <f t="shared" ref="F30" si="22">IF(C15=0,"",IF(C15="","",(F15/C15)))</f>
        <v>133</v>
      </c>
      <c r="G30" s="28">
        <f t="shared" ref="G30" si="23">IF(E15=0,"",IF(E15="","",(G15/E15)))</f>
        <v>1</v>
      </c>
      <c r="H30" s="28">
        <f t="shared" ref="H30" si="24">IF(G15=0,"",IF(G15="","",(H15/G15)))</f>
        <v>0.14925373134328357</v>
      </c>
      <c r="I30" s="28">
        <f t="shared" ref="I30" si="25">IF(G15=0,"",IF(G15="","",(I15/G15)))</f>
        <v>0.19402985074626866</v>
      </c>
      <c r="J30" s="28">
        <f t="shared" ref="J30" si="26">IF(G15=0,"",IF(G15="","",(J15/G15)))</f>
        <v>0.65671641791044777</v>
      </c>
      <c r="K30" s="28" t="str">
        <f t="shared" ref="K30" si="27">IF(K14=0,"",IF(K14="","",(K15-K14)/K14))</f>
        <v/>
      </c>
      <c r="L30" s="10" t="str">
        <f t="shared" ref="L30" si="28">IF(K15=0,"",IF(K15="","",(L15/K15)))</f>
        <v/>
      </c>
      <c r="M30" s="10" t="str">
        <f t="shared" ref="M30" si="29">IF(K15=0,"",IF(K15="","",(M15/K15)))</f>
        <v/>
      </c>
      <c r="N30" s="10" t="str">
        <f t="shared" ref="N30" si="30">IF(K15=0,"",IF(K15="","",(N15/K15)))</f>
        <v/>
      </c>
    </row>
    <row r="32" spans="2:14" x14ac:dyDescent="0.2">
      <c r="B32" s="37" t="s">
        <v>34</v>
      </c>
      <c r="C32" s="37"/>
      <c r="D32" s="37"/>
      <c r="E32" s="37"/>
      <c r="F32" s="37"/>
      <c r="G32" s="37"/>
      <c r="H32" s="37"/>
    </row>
    <row r="33" spans="2:6" x14ac:dyDescent="0.2">
      <c r="B33" s="37" t="s">
        <v>26</v>
      </c>
      <c r="C33" s="37"/>
      <c r="D33" s="37"/>
      <c r="E33" s="37"/>
      <c r="F33" s="37"/>
    </row>
  </sheetData>
  <mergeCells count="4">
    <mergeCell ref="B1:N1"/>
    <mergeCell ref="B2:N2"/>
    <mergeCell ref="B32:H32"/>
    <mergeCell ref="B33:F33"/>
  </mergeCells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10.2851562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0" width="10" bestFit="1" customWidth="1"/>
    <col min="11" max="11" width="10.140625" bestFit="1" customWidth="1"/>
    <col min="12" max="12" width="8.5703125" bestFit="1" customWidth="1"/>
    <col min="13" max="13" width="10" bestFit="1" customWidth="1"/>
    <col min="14" max="14" width="8.5703125" bestFit="1" customWidth="1"/>
  </cols>
  <sheetData>
    <row r="1" spans="1:14" ht="23.25" x14ac:dyDescent="0.35">
      <c r="B1" s="35" t="s">
        <v>16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ht="18" x14ac:dyDescent="0.25">
      <c r="B2" s="36" t="str">
        <f>"Canada and USA: "&amp; B5 &amp; "-" &amp; B15</f>
        <v>Canada and USA: 2003-2013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4" spans="1:14" s="1" customFormat="1" ht="38.25" x14ac:dyDescent="0.2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91</v>
      </c>
      <c r="H4" s="2" t="s">
        <v>87</v>
      </c>
      <c r="I4" s="2" t="s">
        <v>88</v>
      </c>
      <c r="J4" s="2" t="s">
        <v>98</v>
      </c>
      <c r="K4" s="2" t="s">
        <v>89</v>
      </c>
      <c r="L4" s="2" t="s">
        <v>4</v>
      </c>
      <c r="M4" s="2" t="s">
        <v>90</v>
      </c>
      <c r="N4" s="2" t="s">
        <v>27</v>
      </c>
    </row>
    <row r="5" spans="1:14" x14ac:dyDescent="0.2">
      <c r="A5" t="s">
        <v>39</v>
      </c>
      <c r="B5" s="11">
        <v>2003</v>
      </c>
      <c r="C5" s="4">
        <v>12</v>
      </c>
      <c r="D5" s="4">
        <v>902</v>
      </c>
      <c r="E5" s="4">
        <v>640</v>
      </c>
      <c r="F5" s="4">
        <v>43</v>
      </c>
      <c r="G5" s="4">
        <v>688</v>
      </c>
      <c r="H5" s="4">
        <v>219</v>
      </c>
      <c r="I5" s="4">
        <v>149</v>
      </c>
      <c r="J5" s="4">
        <v>320</v>
      </c>
      <c r="K5" s="5">
        <v>368098</v>
      </c>
      <c r="L5" s="5">
        <v>8354</v>
      </c>
      <c r="M5" s="5">
        <v>1483</v>
      </c>
      <c r="N5" s="5">
        <v>6138</v>
      </c>
    </row>
    <row r="6" spans="1:14" x14ac:dyDescent="0.2">
      <c r="A6" t="s">
        <v>39</v>
      </c>
      <c r="B6" s="11">
        <v>2004</v>
      </c>
      <c r="C6" s="4">
        <v>12</v>
      </c>
      <c r="D6" s="4">
        <v>905</v>
      </c>
      <c r="E6" s="4">
        <v>755</v>
      </c>
      <c r="F6" s="4">
        <v>26</v>
      </c>
      <c r="G6" s="4">
        <v>698</v>
      </c>
      <c r="H6" s="4">
        <v>169</v>
      </c>
      <c r="I6" s="4">
        <v>164</v>
      </c>
      <c r="J6" s="4">
        <v>365</v>
      </c>
      <c r="K6" s="5">
        <v>396662</v>
      </c>
      <c r="L6" s="5">
        <v>6139</v>
      </c>
      <c r="M6" s="5">
        <v>3403</v>
      </c>
      <c r="N6" s="5">
        <v>16926</v>
      </c>
    </row>
    <row r="7" spans="1:14" x14ac:dyDescent="0.2">
      <c r="A7" t="s">
        <v>39</v>
      </c>
      <c r="B7" s="11">
        <v>2005</v>
      </c>
      <c r="C7" s="4">
        <v>11</v>
      </c>
      <c r="D7" s="4">
        <v>738</v>
      </c>
      <c r="E7" s="4">
        <v>636</v>
      </c>
      <c r="F7" s="4">
        <v>37</v>
      </c>
      <c r="G7" s="4">
        <v>595</v>
      </c>
      <c r="H7" s="4">
        <v>163</v>
      </c>
      <c r="I7" s="4">
        <v>153</v>
      </c>
      <c r="J7" s="4">
        <v>279</v>
      </c>
      <c r="K7" s="5">
        <v>409220</v>
      </c>
      <c r="L7" s="5">
        <v>13249</v>
      </c>
      <c r="M7" s="5">
        <v>3461</v>
      </c>
      <c r="N7" s="5">
        <v>9270</v>
      </c>
    </row>
    <row r="8" spans="1:14" x14ac:dyDescent="0.2">
      <c r="A8" t="s">
        <v>39</v>
      </c>
      <c r="B8" s="11">
        <v>2006</v>
      </c>
      <c r="C8" s="4">
        <v>11</v>
      </c>
      <c r="D8" s="4">
        <v>751</v>
      </c>
      <c r="E8" s="4">
        <v>612</v>
      </c>
      <c r="F8" s="4">
        <v>28</v>
      </c>
      <c r="G8" s="4">
        <v>504</v>
      </c>
      <c r="H8" s="4">
        <v>126</v>
      </c>
      <c r="I8" s="4">
        <v>117</v>
      </c>
      <c r="J8" s="4">
        <v>261</v>
      </c>
      <c r="K8" s="5">
        <v>372281</v>
      </c>
      <c r="L8" s="5">
        <v>14617</v>
      </c>
      <c r="M8" s="5">
        <v>4391</v>
      </c>
      <c r="N8" s="5">
        <v>11315</v>
      </c>
    </row>
    <row r="9" spans="1:14" x14ac:dyDescent="0.2">
      <c r="A9" t="s">
        <v>39</v>
      </c>
      <c r="B9" s="11">
        <v>2007</v>
      </c>
      <c r="C9" s="4">
        <v>11</v>
      </c>
      <c r="D9" s="4">
        <v>712</v>
      </c>
      <c r="E9" s="4">
        <v>601</v>
      </c>
      <c r="F9" s="4">
        <v>32</v>
      </c>
      <c r="G9" s="4">
        <v>518</v>
      </c>
      <c r="H9" s="4">
        <v>125</v>
      </c>
      <c r="I9" s="4">
        <v>117</v>
      </c>
      <c r="J9" s="4">
        <v>276</v>
      </c>
      <c r="K9" s="5">
        <v>386341</v>
      </c>
      <c r="L9" s="5">
        <v>13508</v>
      </c>
      <c r="M9" s="5">
        <v>4143</v>
      </c>
      <c r="N9" s="5">
        <v>7490</v>
      </c>
    </row>
    <row r="10" spans="1:14" x14ac:dyDescent="0.2">
      <c r="A10" t="s">
        <v>39</v>
      </c>
      <c r="B10" s="11">
        <v>2008</v>
      </c>
      <c r="C10" s="4">
        <v>11</v>
      </c>
      <c r="D10" s="4">
        <v>711</v>
      </c>
      <c r="E10" s="4">
        <v>602</v>
      </c>
      <c r="F10" s="4">
        <v>10</v>
      </c>
      <c r="G10" s="4">
        <v>507</v>
      </c>
      <c r="H10" s="4">
        <v>133</v>
      </c>
      <c r="I10" s="4">
        <v>107</v>
      </c>
      <c r="J10" s="4">
        <v>267</v>
      </c>
      <c r="K10" s="5">
        <v>382271</v>
      </c>
      <c r="L10" s="5">
        <v>13673</v>
      </c>
      <c r="M10" s="5">
        <v>4412</v>
      </c>
      <c r="N10" s="5">
        <v>8957</v>
      </c>
    </row>
    <row r="11" spans="1:14" x14ac:dyDescent="0.2">
      <c r="A11" t="s">
        <v>39</v>
      </c>
      <c r="B11" s="11">
        <v>2009</v>
      </c>
      <c r="C11" s="4">
        <v>11</v>
      </c>
      <c r="D11" s="4">
        <v>716</v>
      </c>
      <c r="E11" s="4">
        <v>596</v>
      </c>
      <c r="F11" s="4">
        <v>10</v>
      </c>
      <c r="G11" s="4">
        <v>518</v>
      </c>
      <c r="H11" s="4">
        <v>125</v>
      </c>
      <c r="I11" s="4">
        <v>106</v>
      </c>
      <c r="J11" s="4">
        <v>287</v>
      </c>
      <c r="K11" s="5">
        <v>358415</v>
      </c>
      <c r="L11" s="5">
        <v>12049</v>
      </c>
      <c r="M11" s="5">
        <v>4882</v>
      </c>
      <c r="N11" s="5">
        <v>8035</v>
      </c>
    </row>
    <row r="12" spans="1:14" x14ac:dyDescent="0.2">
      <c r="A12" t="s">
        <v>39</v>
      </c>
      <c r="B12" s="11">
        <v>2010</v>
      </c>
      <c r="C12" s="4">
        <v>11</v>
      </c>
      <c r="D12" s="4">
        <v>738</v>
      </c>
      <c r="E12" s="4">
        <v>611</v>
      </c>
      <c r="F12" s="4">
        <v>28</v>
      </c>
      <c r="G12" s="4">
        <v>560</v>
      </c>
      <c r="H12" s="4">
        <v>122</v>
      </c>
      <c r="I12" s="4">
        <v>93</v>
      </c>
      <c r="J12" s="4">
        <v>345</v>
      </c>
      <c r="K12" s="5">
        <v>330974</v>
      </c>
      <c r="L12" s="5">
        <v>13158</v>
      </c>
      <c r="M12" s="5">
        <v>2239</v>
      </c>
      <c r="N12" s="5">
        <v>10667</v>
      </c>
    </row>
    <row r="13" spans="1:14" x14ac:dyDescent="0.2">
      <c r="A13" t="s">
        <v>39</v>
      </c>
      <c r="B13" s="11">
        <v>2011</v>
      </c>
      <c r="C13" s="4">
        <v>11</v>
      </c>
      <c r="D13" s="4">
        <v>751</v>
      </c>
      <c r="E13" s="4">
        <v>608</v>
      </c>
      <c r="F13" s="4">
        <v>22</v>
      </c>
      <c r="G13" s="4">
        <v>515</v>
      </c>
      <c r="H13" s="4">
        <v>89</v>
      </c>
      <c r="I13" s="4">
        <v>84</v>
      </c>
      <c r="J13" s="4">
        <v>342</v>
      </c>
      <c r="K13" s="5">
        <v>309850</v>
      </c>
      <c r="L13" s="5">
        <v>10223</v>
      </c>
      <c r="M13" s="5">
        <v>2082</v>
      </c>
      <c r="N13" s="5">
        <v>9312</v>
      </c>
    </row>
    <row r="14" spans="1:14" x14ac:dyDescent="0.2">
      <c r="A14" t="s">
        <v>39</v>
      </c>
      <c r="B14" s="11">
        <v>2012</v>
      </c>
      <c r="C14" s="4">
        <v>11</v>
      </c>
      <c r="D14" s="4">
        <v>748</v>
      </c>
      <c r="E14" s="4">
        <v>566</v>
      </c>
      <c r="F14" s="4">
        <v>20</v>
      </c>
      <c r="G14" s="4">
        <v>554</v>
      </c>
      <c r="H14" s="4">
        <v>93</v>
      </c>
      <c r="I14" s="4">
        <v>76</v>
      </c>
      <c r="J14" s="4">
        <v>385</v>
      </c>
      <c r="K14" s="5">
        <v>300490</v>
      </c>
      <c r="L14" s="5">
        <v>6736</v>
      </c>
      <c r="M14" s="5">
        <v>2496</v>
      </c>
      <c r="N14" s="5">
        <v>13809</v>
      </c>
    </row>
    <row r="15" spans="1:14" x14ac:dyDescent="0.2">
      <c r="A15" t="s">
        <v>39</v>
      </c>
      <c r="B15" s="11">
        <v>2013</v>
      </c>
      <c r="C15" s="4">
        <v>11</v>
      </c>
      <c r="D15" s="4">
        <v>747</v>
      </c>
      <c r="E15" s="4">
        <v>517</v>
      </c>
      <c r="F15" s="4">
        <v>10</v>
      </c>
      <c r="G15" s="4">
        <v>474</v>
      </c>
      <c r="H15" s="4">
        <v>89</v>
      </c>
      <c r="I15" s="4">
        <v>75</v>
      </c>
      <c r="J15" s="4">
        <v>310</v>
      </c>
      <c r="K15" s="5">
        <v>322610</v>
      </c>
      <c r="L15" s="5">
        <v>8196</v>
      </c>
      <c r="M15" s="5">
        <v>2232</v>
      </c>
      <c r="N15" s="5">
        <v>11366</v>
      </c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">
      <c r="B17" s="6" t="s">
        <v>7</v>
      </c>
      <c r="F17" s="7">
        <f>SUM(F5:F15)</f>
        <v>266</v>
      </c>
      <c r="K17" s="8">
        <f>SUM(K5:K15)</f>
        <v>3937212</v>
      </c>
      <c r="L17" s="8">
        <f>SUM(L5:L15)</f>
        <v>119902</v>
      </c>
      <c r="M17" s="8">
        <f>SUM(M5:M15)</f>
        <v>35224</v>
      </c>
      <c r="N17" s="8">
        <f>SUM(N5:N15)</f>
        <v>113285</v>
      </c>
    </row>
    <row r="19" spans="2:14" ht="63.75" x14ac:dyDescent="0.2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92</v>
      </c>
      <c r="H19" s="2" t="s">
        <v>93</v>
      </c>
      <c r="I19" s="2" t="s">
        <v>94</v>
      </c>
      <c r="J19" s="2" t="s">
        <v>95</v>
      </c>
      <c r="K19" s="2" t="s">
        <v>96</v>
      </c>
      <c r="L19" s="2" t="s">
        <v>11</v>
      </c>
      <c r="M19" s="2" t="s">
        <v>97</v>
      </c>
      <c r="N19" s="2" t="s">
        <v>28</v>
      </c>
    </row>
    <row r="20" spans="2:14" x14ac:dyDescent="0.2">
      <c r="B20" s="11">
        <f t="shared" ref="B20:C30" si="0">B5</f>
        <v>2003</v>
      </c>
      <c r="C20" s="4">
        <f t="shared" si="0"/>
        <v>12</v>
      </c>
      <c r="D20" s="4"/>
      <c r="E20" s="4"/>
      <c r="F20" s="9">
        <f t="shared" ref="F20:F30" si="1">IF(C5=0,"",IF(C5="","",(F5/C5)))</f>
        <v>3.5833333333333335</v>
      </c>
      <c r="G20" s="28">
        <f t="shared" ref="G20:G30" si="2">IF(E5=0,"",IF(E5="","",(G5/E5)))</f>
        <v>1.075</v>
      </c>
      <c r="H20" s="28">
        <f t="shared" ref="H20:H30" si="3">IF(G5=0,"",IF(G5="","",(H5/G5)))</f>
        <v>0.3183139534883721</v>
      </c>
      <c r="I20" s="28">
        <f t="shared" ref="I20:I30" si="4">IF(G5=0,"",IF(G5="","",(I5/G5)))</f>
        <v>0.21656976744186046</v>
      </c>
      <c r="J20" s="28">
        <f t="shared" ref="J20:J30" si="5">IF(G5=0,"",IF(G5="","",(J5/G5)))</f>
        <v>0.46511627906976744</v>
      </c>
      <c r="K20" s="5"/>
      <c r="L20" s="10">
        <f t="shared" ref="L20:L30" si="6">IF(K5=0,"",IF(K5="","",(L5/K5)))</f>
        <v>2.2695043167852039E-2</v>
      </c>
      <c r="M20" s="10">
        <f t="shared" ref="M20:M30" si="7">IF(K5=0,"",IF(K5="","",(M5/K5)))</f>
        <v>4.0288184124879787E-3</v>
      </c>
      <c r="N20" s="10">
        <f t="shared" ref="N20:N30" si="8">IF(K5=0,"",IF(K5="","",(N5/K5)))</f>
        <v>1.667490722579313E-2</v>
      </c>
    </row>
    <row r="21" spans="2:14" x14ac:dyDescent="0.2">
      <c r="B21" s="11">
        <f t="shared" si="0"/>
        <v>2004</v>
      </c>
      <c r="C21" s="4">
        <f t="shared" si="0"/>
        <v>12</v>
      </c>
      <c r="D21" s="10">
        <f t="shared" ref="D21:E30" si="9">IF(D5=0,"",IF(D5="","",((D6-D5)/D5)))</f>
        <v>3.3259423503325942E-3</v>
      </c>
      <c r="E21" s="10">
        <f t="shared" si="9"/>
        <v>0.1796875</v>
      </c>
      <c r="F21" s="9">
        <f t="shared" si="1"/>
        <v>2.1666666666666665</v>
      </c>
      <c r="G21" s="28">
        <f t="shared" si="2"/>
        <v>0.92450331125827812</v>
      </c>
      <c r="H21" s="28">
        <f t="shared" si="3"/>
        <v>0.24212034383954154</v>
      </c>
      <c r="I21" s="28">
        <f t="shared" si="4"/>
        <v>0.23495702005730659</v>
      </c>
      <c r="J21" s="28">
        <f t="shared" si="5"/>
        <v>0.52292263610315182</v>
      </c>
      <c r="K21" s="28">
        <f t="shared" ref="K21:K30" si="10">IF(K5=0,"",IF(K5="","",(K6-K5)/K5))</f>
        <v>7.7598900292856793E-2</v>
      </c>
      <c r="L21" s="10">
        <f t="shared" si="6"/>
        <v>1.5476652666501958E-2</v>
      </c>
      <c r="M21" s="10">
        <f t="shared" si="7"/>
        <v>8.5790925271389748E-3</v>
      </c>
      <c r="N21" s="10">
        <f t="shared" si="8"/>
        <v>4.2671090248120568E-2</v>
      </c>
    </row>
    <row r="22" spans="2:14" x14ac:dyDescent="0.2">
      <c r="B22" s="11">
        <f t="shared" si="0"/>
        <v>2005</v>
      </c>
      <c r="C22" s="4">
        <f t="shared" si="0"/>
        <v>11</v>
      </c>
      <c r="D22" s="10">
        <f t="shared" si="9"/>
        <v>-0.18453038674033148</v>
      </c>
      <c r="E22" s="10">
        <f t="shared" si="9"/>
        <v>-0.15761589403973511</v>
      </c>
      <c r="F22" s="9">
        <f t="shared" si="1"/>
        <v>3.3636363636363638</v>
      </c>
      <c r="G22" s="28">
        <f t="shared" si="2"/>
        <v>0.93553459119496851</v>
      </c>
      <c r="H22" s="28">
        <f t="shared" si="3"/>
        <v>0.2739495798319328</v>
      </c>
      <c r="I22" s="28">
        <f t="shared" si="4"/>
        <v>0.25714285714285712</v>
      </c>
      <c r="J22" s="28">
        <f t="shared" si="5"/>
        <v>0.46890756302521008</v>
      </c>
      <c r="K22" s="28">
        <f t="shared" si="10"/>
        <v>3.1659195990541067E-2</v>
      </c>
      <c r="L22" s="10">
        <f t="shared" si="6"/>
        <v>3.2376227945848199E-2</v>
      </c>
      <c r="M22" s="10">
        <f t="shared" si="7"/>
        <v>8.4575533942622544E-3</v>
      </c>
      <c r="N22" s="10">
        <f t="shared" si="8"/>
        <v>2.2652851766775818E-2</v>
      </c>
    </row>
    <row r="23" spans="2:14" x14ac:dyDescent="0.2">
      <c r="B23" s="11">
        <f t="shared" si="0"/>
        <v>2006</v>
      </c>
      <c r="C23" s="4">
        <f t="shared" si="0"/>
        <v>11</v>
      </c>
      <c r="D23" s="10">
        <f t="shared" si="9"/>
        <v>1.7615176151761516E-2</v>
      </c>
      <c r="E23" s="10">
        <f t="shared" si="9"/>
        <v>-3.7735849056603772E-2</v>
      </c>
      <c r="F23" s="9">
        <f t="shared" si="1"/>
        <v>2.5454545454545454</v>
      </c>
      <c r="G23" s="28">
        <f t="shared" si="2"/>
        <v>0.82352941176470584</v>
      </c>
      <c r="H23" s="28">
        <f t="shared" si="3"/>
        <v>0.25</v>
      </c>
      <c r="I23" s="28">
        <f t="shared" si="4"/>
        <v>0.23214285714285715</v>
      </c>
      <c r="J23" s="28">
        <f t="shared" si="5"/>
        <v>0.5178571428571429</v>
      </c>
      <c r="K23" s="28">
        <f t="shared" si="10"/>
        <v>-9.0266849127608614E-2</v>
      </c>
      <c r="L23" s="10">
        <f t="shared" si="6"/>
        <v>3.9263352145288102E-2</v>
      </c>
      <c r="M23" s="10">
        <f t="shared" si="7"/>
        <v>1.1794853887251834E-2</v>
      </c>
      <c r="N23" s="10">
        <f t="shared" si="8"/>
        <v>3.0393707978650535E-2</v>
      </c>
    </row>
    <row r="24" spans="2:14" x14ac:dyDescent="0.2">
      <c r="B24" s="11">
        <f t="shared" si="0"/>
        <v>2007</v>
      </c>
      <c r="C24" s="4">
        <f t="shared" si="0"/>
        <v>11</v>
      </c>
      <c r="D24" s="10">
        <f t="shared" si="9"/>
        <v>-5.1930758988015982E-2</v>
      </c>
      <c r="E24" s="10">
        <f t="shared" si="9"/>
        <v>-1.7973856209150325E-2</v>
      </c>
      <c r="F24" s="9">
        <f t="shared" si="1"/>
        <v>2.9090909090909092</v>
      </c>
      <c r="G24" s="28">
        <f t="shared" si="2"/>
        <v>0.86189683860232946</v>
      </c>
      <c r="H24" s="28">
        <f t="shared" si="3"/>
        <v>0.2413127413127413</v>
      </c>
      <c r="I24" s="28">
        <f t="shared" si="4"/>
        <v>0.22586872586872586</v>
      </c>
      <c r="J24" s="28">
        <f t="shared" si="5"/>
        <v>0.53281853281853286</v>
      </c>
      <c r="K24" s="28">
        <f t="shared" si="10"/>
        <v>3.7767170497554264E-2</v>
      </c>
      <c r="L24" s="10">
        <f t="shared" si="6"/>
        <v>3.4963930827947333E-2</v>
      </c>
      <c r="M24" s="10">
        <f t="shared" si="7"/>
        <v>1.0723687105432766E-2</v>
      </c>
      <c r="N24" s="10">
        <f t="shared" si="8"/>
        <v>1.9387018204125372E-2</v>
      </c>
    </row>
    <row r="25" spans="2:14" x14ac:dyDescent="0.2">
      <c r="B25" s="11">
        <f t="shared" si="0"/>
        <v>2008</v>
      </c>
      <c r="C25" s="4">
        <f t="shared" si="0"/>
        <v>11</v>
      </c>
      <c r="D25" s="10">
        <f t="shared" si="9"/>
        <v>-1.4044943820224719E-3</v>
      </c>
      <c r="E25" s="10">
        <f t="shared" si="9"/>
        <v>1.6638935108153079E-3</v>
      </c>
      <c r="F25" s="9">
        <f t="shared" si="1"/>
        <v>0.90909090909090906</v>
      </c>
      <c r="G25" s="28">
        <f t="shared" si="2"/>
        <v>0.84219269102990035</v>
      </c>
      <c r="H25" s="28">
        <f t="shared" si="3"/>
        <v>0.26232741617357003</v>
      </c>
      <c r="I25" s="28">
        <f t="shared" si="4"/>
        <v>0.21104536489151873</v>
      </c>
      <c r="J25" s="28">
        <f t="shared" si="5"/>
        <v>0.52662721893491127</v>
      </c>
      <c r="K25" s="28">
        <f t="shared" si="10"/>
        <v>-1.0534734858583479E-2</v>
      </c>
      <c r="L25" s="10">
        <f t="shared" si="6"/>
        <v>3.5767819164937965E-2</v>
      </c>
      <c r="M25" s="10">
        <f t="shared" si="7"/>
        <v>1.1541550366101536E-2</v>
      </c>
      <c r="N25" s="10">
        <f t="shared" si="8"/>
        <v>2.3431021448134963E-2</v>
      </c>
    </row>
    <row r="26" spans="2:14" x14ac:dyDescent="0.2">
      <c r="B26" s="11">
        <f t="shared" si="0"/>
        <v>2009</v>
      </c>
      <c r="C26" s="4">
        <f t="shared" si="0"/>
        <v>11</v>
      </c>
      <c r="D26" s="10">
        <f t="shared" si="9"/>
        <v>7.0323488045007029E-3</v>
      </c>
      <c r="E26" s="10">
        <f t="shared" si="9"/>
        <v>-9.9667774086378731E-3</v>
      </c>
      <c r="F26" s="9">
        <f t="shared" si="1"/>
        <v>0.90909090909090906</v>
      </c>
      <c r="G26" s="28">
        <f t="shared" si="2"/>
        <v>0.86912751677852351</v>
      </c>
      <c r="H26" s="28">
        <f t="shared" si="3"/>
        <v>0.2413127413127413</v>
      </c>
      <c r="I26" s="28">
        <f t="shared" si="4"/>
        <v>0.20463320463320464</v>
      </c>
      <c r="J26" s="28">
        <f t="shared" si="5"/>
        <v>0.55405405405405406</v>
      </c>
      <c r="K26" s="28">
        <f t="shared" si="10"/>
        <v>-6.2405989468204491E-2</v>
      </c>
      <c r="L26" s="10">
        <f t="shared" si="6"/>
        <v>3.3617454626619983E-2</v>
      </c>
      <c r="M26" s="10">
        <f t="shared" si="7"/>
        <v>1.3621081706959809E-2</v>
      </c>
      <c r="N26" s="10">
        <f t="shared" si="8"/>
        <v>2.2418146561946347E-2</v>
      </c>
    </row>
    <row r="27" spans="2:14" x14ac:dyDescent="0.2">
      <c r="B27" s="11">
        <f t="shared" si="0"/>
        <v>2010</v>
      </c>
      <c r="C27" s="4">
        <f t="shared" si="0"/>
        <v>11</v>
      </c>
      <c r="D27" s="10">
        <f t="shared" si="9"/>
        <v>3.0726256983240222E-2</v>
      </c>
      <c r="E27" s="10">
        <f t="shared" si="9"/>
        <v>2.5167785234899327E-2</v>
      </c>
      <c r="F27" s="9">
        <f t="shared" si="1"/>
        <v>2.5454545454545454</v>
      </c>
      <c r="G27" s="28">
        <f t="shared" si="2"/>
        <v>0.91653027823240585</v>
      </c>
      <c r="H27" s="28">
        <f t="shared" si="3"/>
        <v>0.21785714285714286</v>
      </c>
      <c r="I27" s="28">
        <f t="shared" si="4"/>
        <v>0.16607142857142856</v>
      </c>
      <c r="J27" s="28">
        <f t="shared" si="5"/>
        <v>0.6160714285714286</v>
      </c>
      <c r="K27" s="28">
        <f t="shared" si="10"/>
        <v>-7.6562085850201578E-2</v>
      </c>
      <c r="L27" s="10">
        <f t="shared" si="6"/>
        <v>3.9755388640799583E-2</v>
      </c>
      <c r="M27" s="10">
        <f t="shared" si="7"/>
        <v>6.7648818336183509E-3</v>
      </c>
      <c r="N27" s="10">
        <f t="shared" si="8"/>
        <v>3.222911769504553E-2</v>
      </c>
    </row>
    <row r="28" spans="2:14" x14ac:dyDescent="0.2">
      <c r="B28" s="11">
        <f t="shared" si="0"/>
        <v>2011</v>
      </c>
      <c r="C28" s="4">
        <f t="shared" si="0"/>
        <v>11</v>
      </c>
      <c r="D28" s="10">
        <f t="shared" si="9"/>
        <v>1.7615176151761516E-2</v>
      </c>
      <c r="E28" s="10">
        <f t="shared" si="9"/>
        <v>-4.9099836333878887E-3</v>
      </c>
      <c r="F28" s="9">
        <f t="shared" si="1"/>
        <v>2</v>
      </c>
      <c r="G28" s="28">
        <f t="shared" si="2"/>
        <v>0.84703947368421051</v>
      </c>
      <c r="H28" s="28">
        <f t="shared" si="3"/>
        <v>0.17281553398058253</v>
      </c>
      <c r="I28" s="28">
        <f t="shared" si="4"/>
        <v>0.16310679611650486</v>
      </c>
      <c r="J28" s="28">
        <f t="shared" si="5"/>
        <v>0.66407766990291262</v>
      </c>
      <c r="K28" s="28">
        <f t="shared" si="10"/>
        <v>-6.3823744463311322E-2</v>
      </c>
      <c r="L28" s="10">
        <f t="shared" si="6"/>
        <v>3.2993383895433277E-2</v>
      </c>
      <c r="M28" s="10">
        <f t="shared" si="7"/>
        <v>6.7193803453283844E-3</v>
      </c>
      <c r="N28" s="10">
        <f t="shared" si="8"/>
        <v>3.0053251573341939E-2</v>
      </c>
    </row>
    <row r="29" spans="2:14" x14ac:dyDescent="0.2">
      <c r="B29" s="11">
        <f t="shared" si="0"/>
        <v>2012</v>
      </c>
      <c r="C29" s="4">
        <f t="shared" si="0"/>
        <v>11</v>
      </c>
      <c r="D29" s="10">
        <f t="shared" si="9"/>
        <v>-3.9946737683089215E-3</v>
      </c>
      <c r="E29" s="10">
        <f t="shared" si="9"/>
        <v>-6.9078947368421059E-2</v>
      </c>
      <c r="F29" s="9">
        <f t="shared" si="1"/>
        <v>1.8181818181818181</v>
      </c>
      <c r="G29" s="28">
        <f t="shared" si="2"/>
        <v>0.97879858657243812</v>
      </c>
      <c r="H29" s="28">
        <f t="shared" si="3"/>
        <v>0.16787003610108303</v>
      </c>
      <c r="I29" s="28">
        <f t="shared" si="4"/>
        <v>0.13718411552346571</v>
      </c>
      <c r="J29" s="28">
        <f t="shared" si="5"/>
        <v>0.69494584837545126</v>
      </c>
      <c r="K29" s="28">
        <f t="shared" si="10"/>
        <v>-3.0208165241245765E-2</v>
      </c>
      <c r="L29" s="10">
        <f t="shared" si="6"/>
        <v>2.2416719358381309E-2</v>
      </c>
      <c r="M29" s="10">
        <f t="shared" si="7"/>
        <v>8.3064328263835734E-3</v>
      </c>
      <c r="N29" s="10">
        <f t="shared" si="8"/>
        <v>4.5954940264235085E-2</v>
      </c>
    </row>
    <row r="30" spans="2:14" x14ac:dyDescent="0.2">
      <c r="B30" s="11">
        <f t="shared" si="0"/>
        <v>2013</v>
      </c>
      <c r="C30" s="4">
        <f t="shared" si="0"/>
        <v>11</v>
      </c>
      <c r="D30" s="10">
        <f t="shared" si="9"/>
        <v>-1.3368983957219251E-3</v>
      </c>
      <c r="E30" s="10">
        <f t="shared" si="9"/>
        <v>-8.6572438162544174E-2</v>
      </c>
      <c r="F30" s="9">
        <f t="shared" si="1"/>
        <v>0.90909090909090906</v>
      </c>
      <c r="G30" s="28">
        <f t="shared" si="2"/>
        <v>0.9168278529980658</v>
      </c>
      <c r="H30" s="28">
        <f t="shared" si="3"/>
        <v>0.18776371308016879</v>
      </c>
      <c r="I30" s="28">
        <f t="shared" si="4"/>
        <v>0.15822784810126583</v>
      </c>
      <c r="J30" s="28">
        <f t="shared" si="5"/>
        <v>0.65400843881856541</v>
      </c>
      <c r="K30" s="28">
        <f t="shared" si="10"/>
        <v>7.3613098605610841E-2</v>
      </c>
      <c r="L30" s="10">
        <f t="shared" si="6"/>
        <v>2.5405288118781191E-2</v>
      </c>
      <c r="M30" s="10">
        <f t="shared" si="7"/>
        <v>6.9185704100926818E-3</v>
      </c>
      <c r="N30" s="10">
        <f t="shared" si="8"/>
        <v>3.5231393943151175E-2</v>
      </c>
    </row>
    <row r="32" spans="2:14" x14ac:dyDescent="0.2">
      <c r="B32" s="37" t="s">
        <v>34</v>
      </c>
      <c r="C32" s="37"/>
      <c r="D32" s="37"/>
      <c r="E32" s="37"/>
      <c r="F32" s="37"/>
      <c r="G32" s="37"/>
      <c r="H32" s="37"/>
    </row>
    <row r="33" spans="2:6" x14ac:dyDescent="0.2">
      <c r="B33" s="37" t="s">
        <v>26</v>
      </c>
      <c r="C33" s="37"/>
      <c r="D33" s="37"/>
      <c r="E33" s="37"/>
      <c r="F33" s="37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12.710937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0" width="10" bestFit="1" customWidth="1"/>
    <col min="11" max="11" width="10.140625" bestFit="1" customWidth="1"/>
    <col min="12" max="12" width="8.5703125" bestFit="1" customWidth="1"/>
    <col min="13" max="13" width="10" bestFit="1" customWidth="1"/>
    <col min="14" max="14" width="8.5703125" bestFit="1" customWidth="1"/>
  </cols>
  <sheetData>
    <row r="1" spans="1:14" ht="23.25" x14ac:dyDescent="0.35">
      <c r="B1" s="35" t="s">
        <v>83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ht="18" x14ac:dyDescent="0.25">
      <c r="B2" s="36" t="str">
        <f>"Canada and USA: "&amp; B5 &amp; "-" &amp; B15</f>
        <v>Canada and USA: 2003-2013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4" spans="1:14" s="1" customFormat="1" ht="38.25" x14ac:dyDescent="0.2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91</v>
      </c>
      <c r="H4" s="2" t="s">
        <v>87</v>
      </c>
      <c r="I4" s="2" t="s">
        <v>88</v>
      </c>
      <c r="J4" s="2" t="s">
        <v>98</v>
      </c>
      <c r="K4" s="2" t="s">
        <v>89</v>
      </c>
      <c r="L4" s="2" t="s">
        <v>4</v>
      </c>
      <c r="M4" s="2" t="s">
        <v>90</v>
      </c>
      <c r="N4" s="2" t="s">
        <v>27</v>
      </c>
    </row>
    <row r="5" spans="1:14" x14ac:dyDescent="0.2">
      <c r="A5" t="s">
        <v>82</v>
      </c>
      <c r="B5" s="11">
        <v>2003</v>
      </c>
      <c r="C5" s="4">
        <v>5</v>
      </c>
      <c r="D5" s="4">
        <v>344</v>
      </c>
      <c r="E5" s="4">
        <v>338</v>
      </c>
      <c r="F5" s="4">
        <v>4</v>
      </c>
      <c r="G5" s="4">
        <v>302</v>
      </c>
      <c r="H5" s="4">
        <v>99</v>
      </c>
      <c r="I5" s="4">
        <v>69</v>
      </c>
      <c r="J5" s="4">
        <v>134</v>
      </c>
      <c r="K5" s="5">
        <v>286415</v>
      </c>
      <c r="L5" s="5">
        <v>17210</v>
      </c>
      <c r="M5" s="5">
        <v>10701</v>
      </c>
      <c r="N5" s="5">
        <v>28823</v>
      </c>
    </row>
    <row r="6" spans="1:14" x14ac:dyDescent="0.2">
      <c r="A6" t="s">
        <v>82</v>
      </c>
      <c r="B6" s="11">
        <v>2004</v>
      </c>
      <c r="C6" s="4">
        <v>5</v>
      </c>
      <c r="D6" s="4">
        <v>341</v>
      </c>
      <c r="E6" s="4">
        <v>393</v>
      </c>
      <c r="F6" s="4">
        <v>12</v>
      </c>
      <c r="G6" s="4">
        <v>318</v>
      </c>
      <c r="H6" s="4">
        <v>94</v>
      </c>
      <c r="I6" s="4">
        <v>62</v>
      </c>
      <c r="J6" s="4">
        <v>162</v>
      </c>
      <c r="K6" s="5">
        <v>308641</v>
      </c>
      <c r="L6" s="5">
        <v>16466</v>
      </c>
      <c r="M6" s="5">
        <v>9856</v>
      </c>
      <c r="N6" s="5">
        <v>29019</v>
      </c>
    </row>
    <row r="7" spans="1:14" x14ac:dyDescent="0.2">
      <c r="A7" t="s">
        <v>82</v>
      </c>
      <c r="B7" s="11">
        <v>2005</v>
      </c>
      <c r="C7" s="4">
        <v>5</v>
      </c>
      <c r="D7" s="4">
        <v>344</v>
      </c>
      <c r="E7" s="4">
        <v>513</v>
      </c>
      <c r="F7" s="4">
        <v>10</v>
      </c>
      <c r="G7" s="4">
        <v>336</v>
      </c>
      <c r="H7" s="4">
        <v>99</v>
      </c>
      <c r="I7" s="4">
        <v>69</v>
      </c>
      <c r="J7" s="4">
        <v>168</v>
      </c>
      <c r="K7" s="5">
        <v>343192</v>
      </c>
      <c r="L7" s="5">
        <v>14710</v>
      </c>
      <c r="M7" s="5">
        <v>9926</v>
      </c>
      <c r="N7" s="5">
        <v>32075</v>
      </c>
    </row>
    <row r="8" spans="1:14" x14ac:dyDescent="0.2">
      <c r="A8" t="s">
        <v>82</v>
      </c>
      <c r="B8" s="11">
        <v>2006</v>
      </c>
      <c r="C8" s="4">
        <v>5</v>
      </c>
      <c r="D8" s="4">
        <v>520</v>
      </c>
      <c r="E8" s="4">
        <v>568</v>
      </c>
      <c r="F8" s="4">
        <v>33</v>
      </c>
      <c r="G8" s="4">
        <v>424</v>
      </c>
      <c r="H8" s="4">
        <v>132</v>
      </c>
      <c r="I8" s="4">
        <v>88</v>
      </c>
      <c r="J8" s="4">
        <v>204</v>
      </c>
      <c r="K8" s="5">
        <v>565455</v>
      </c>
      <c r="L8" s="5">
        <v>26248</v>
      </c>
      <c r="M8" s="5">
        <v>17369</v>
      </c>
      <c r="N8" s="5">
        <v>37310</v>
      </c>
    </row>
    <row r="9" spans="1:14" x14ac:dyDescent="0.2">
      <c r="A9" t="s">
        <v>82</v>
      </c>
      <c r="B9" s="11">
        <v>2007</v>
      </c>
      <c r="C9" s="4">
        <v>5</v>
      </c>
      <c r="D9" s="4">
        <v>559</v>
      </c>
      <c r="E9" s="4">
        <v>585</v>
      </c>
      <c r="F9" s="4">
        <v>33</v>
      </c>
      <c r="G9" s="4">
        <v>443</v>
      </c>
      <c r="H9" s="4">
        <v>152</v>
      </c>
      <c r="I9" s="4">
        <v>96</v>
      </c>
      <c r="J9" s="4">
        <v>195</v>
      </c>
      <c r="K9" s="5">
        <v>605198</v>
      </c>
      <c r="L9" s="5">
        <v>28840</v>
      </c>
      <c r="M9" s="5">
        <v>20415</v>
      </c>
      <c r="N9" s="5">
        <v>64276</v>
      </c>
    </row>
    <row r="10" spans="1:14" x14ac:dyDescent="0.2">
      <c r="A10" t="s">
        <v>82</v>
      </c>
      <c r="B10" s="11">
        <v>2008</v>
      </c>
      <c r="C10" s="4">
        <v>5</v>
      </c>
      <c r="D10" s="4">
        <v>572</v>
      </c>
      <c r="E10" s="4">
        <v>722</v>
      </c>
      <c r="F10" s="4">
        <v>18</v>
      </c>
      <c r="G10" s="4">
        <v>465</v>
      </c>
      <c r="H10" s="4">
        <v>163</v>
      </c>
      <c r="I10" s="4">
        <v>90</v>
      </c>
      <c r="J10" s="4">
        <v>212</v>
      </c>
      <c r="K10" s="5">
        <v>702245</v>
      </c>
      <c r="L10" s="5">
        <v>31484</v>
      </c>
      <c r="M10" s="5">
        <v>18408</v>
      </c>
      <c r="N10" s="5">
        <v>48311</v>
      </c>
    </row>
    <row r="11" spans="1:14" x14ac:dyDescent="0.2">
      <c r="A11" t="s">
        <v>82</v>
      </c>
      <c r="B11" s="11">
        <v>2009</v>
      </c>
      <c r="C11" s="4">
        <v>6</v>
      </c>
      <c r="D11" s="4">
        <v>609</v>
      </c>
      <c r="E11" s="4">
        <v>750</v>
      </c>
      <c r="F11" s="4">
        <v>21</v>
      </c>
      <c r="G11" s="4">
        <v>465</v>
      </c>
      <c r="H11" s="4">
        <v>150</v>
      </c>
      <c r="I11" s="4">
        <v>88</v>
      </c>
      <c r="J11" s="4">
        <v>227</v>
      </c>
      <c r="K11" s="5">
        <v>713063</v>
      </c>
      <c r="L11" s="5">
        <v>31466</v>
      </c>
      <c r="M11" s="5">
        <v>21562</v>
      </c>
      <c r="N11" s="5">
        <v>45922</v>
      </c>
    </row>
    <row r="12" spans="1:14" x14ac:dyDescent="0.2">
      <c r="A12" t="s">
        <v>82</v>
      </c>
      <c r="B12" s="11">
        <v>2010</v>
      </c>
      <c r="C12" s="4">
        <v>6</v>
      </c>
      <c r="D12" s="4">
        <v>653</v>
      </c>
      <c r="E12" s="4">
        <v>736</v>
      </c>
      <c r="F12" s="4">
        <v>15</v>
      </c>
      <c r="G12" s="4">
        <v>498</v>
      </c>
      <c r="H12" s="4">
        <v>164</v>
      </c>
      <c r="I12" s="4">
        <v>94</v>
      </c>
      <c r="J12" s="4">
        <v>240</v>
      </c>
      <c r="K12" s="5">
        <v>638959</v>
      </c>
      <c r="L12" s="5">
        <v>34227</v>
      </c>
      <c r="M12" s="5">
        <v>22857</v>
      </c>
      <c r="N12" s="5">
        <v>59332</v>
      </c>
    </row>
    <row r="13" spans="1:14" x14ac:dyDescent="0.2">
      <c r="A13" t="s">
        <v>82</v>
      </c>
      <c r="B13" s="11">
        <v>2011</v>
      </c>
      <c r="C13" s="4">
        <v>6</v>
      </c>
      <c r="D13" s="4">
        <v>718</v>
      </c>
      <c r="E13" s="4">
        <v>740</v>
      </c>
      <c r="F13" s="4">
        <v>9</v>
      </c>
      <c r="G13" s="4">
        <v>511</v>
      </c>
      <c r="H13" s="4">
        <v>152</v>
      </c>
      <c r="I13" s="4">
        <v>97</v>
      </c>
      <c r="J13" s="4">
        <v>262</v>
      </c>
      <c r="K13" s="5">
        <v>692044</v>
      </c>
      <c r="L13" s="5">
        <v>22442</v>
      </c>
      <c r="M13" s="5">
        <v>10891</v>
      </c>
      <c r="N13" s="5">
        <v>44317</v>
      </c>
    </row>
    <row r="14" spans="1:14" x14ac:dyDescent="0.2">
      <c r="A14" t="s">
        <v>82</v>
      </c>
      <c r="B14" s="11">
        <v>2012</v>
      </c>
      <c r="C14" s="4">
        <v>6</v>
      </c>
      <c r="D14" s="4">
        <v>623</v>
      </c>
      <c r="E14" s="4">
        <v>742</v>
      </c>
      <c r="F14" s="4">
        <v>14</v>
      </c>
      <c r="G14" s="4">
        <v>572</v>
      </c>
      <c r="H14" s="4">
        <v>150</v>
      </c>
      <c r="I14" s="4">
        <v>148</v>
      </c>
      <c r="J14" s="4">
        <v>274</v>
      </c>
      <c r="K14" s="5">
        <v>703571</v>
      </c>
      <c r="L14" s="5">
        <v>30656</v>
      </c>
      <c r="M14" s="5">
        <v>15669</v>
      </c>
      <c r="N14" s="5">
        <v>53387</v>
      </c>
    </row>
    <row r="15" spans="1:14" x14ac:dyDescent="0.2">
      <c r="A15" t="s">
        <v>82</v>
      </c>
      <c r="B15" s="11">
        <v>2013</v>
      </c>
      <c r="C15" s="4">
        <v>6</v>
      </c>
      <c r="D15" s="4">
        <v>636</v>
      </c>
      <c r="E15" s="4">
        <v>728</v>
      </c>
      <c r="F15" s="4">
        <v>9</v>
      </c>
      <c r="G15" s="4">
        <v>556</v>
      </c>
      <c r="H15" s="4">
        <v>140</v>
      </c>
      <c r="I15" s="4">
        <v>108</v>
      </c>
      <c r="J15" s="4">
        <v>308</v>
      </c>
      <c r="K15" s="5">
        <v>669722</v>
      </c>
      <c r="L15" s="5">
        <v>14123</v>
      </c>
      <c r="M15" s="5">
        <v>13623</v>
      </c>
      <c r="N15" s="5">
        <v>59380</v>
      </c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">
      <c r="B17" s="6" t="s">
        <v>7</v>
      </c>
      <c r="F17" s="7">
        <f>SUM(F5:F15)</f>
        <v>178</v>
      </c>
      <c r="K17" s="8">
        <f>SUM(K5:K15)</f>
        <v>6228505</v>
      </c>
      <c r="L17" s="8">
        <f>SUM(L5:L15)</f>
        <v>267872</v>
      </c>
      <c r="M17" s="8">
        <f>SUM(M5:M15)</f>
        <v>171277</v>
      </c>
      <c r="N17" s="8">
        <f>SUM(N5:N15)</f>
        <v>502152</v>
      </c>
    </row>
    <row r="19" spans="2:14" ht="63.75" x14ac:dyDescent="0.2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92</v>
      </c>
      <c r="H19" s="2" t="s">
        <v>93</v>
      </c>
      <c r="I19" s="2" t="s">
        <v>94</v>
      </c>
      <c r="J19" s="2" t="s">
        <v>95</v>
      </c>
      <c r="K19" s="2" t="s">
        <v>96</v>
      </c>
      <c r="L19" s="2" t="s">
        <v>11</v>
      </c>
      <c r="M19" s="2" t="s">
        <v>97</v>
      </c>
      <c r="N19" s="2" t="s">
        <v>28</v>
      </c>
    </row>
    <row r="20" spans="2:14" x14ac:dyDescent="0.2">
      <c r="B20" s="11">
        <f t="shared" ref="B20:C30" si="0">B5</f>
        <v>2003</v>
      </c>
      <c r="C20" s="4">
        <f t="shared" si="0"/>
        <v>5</v>
      </c>
      <c r="D20" s="4"/>
      <c r="E20" s="4"/>
      <c r="F20" s="9">
        <f t="shared" ref="F20:F30" si="1">IF(C5=0,"",IF(C5="","",(F5/C5)))</f>
        <v>0.8</v>
      </c>
      <c r="G20" s="28">
        <f t="shared" ref="G20:G30" si="2">IF(E5=0,"",IF(E5="","",(G5/E5)))</f>
        <v>0.89349112426035504</v>
      </c>
      <c r="H20" s="28">
        <f t="shared" ref="H20:H30" si="3">IF(G5=0,"",IF(G5="","",(H5/G5)))</f>
        <v>0.32781456953642385</v>
      </c>
      <c r="I20" s="28">
        <f t="shared" ref="I20:I30" si="4">IF(G5=0,"",IF(G5="","",(I5/G5)))</f>
        <v>0.22847682119205298</v>
      </c>
      <c r="J20" s="28">
        <f t="shared" ref="J20:J30" si="5">IF(G5=0,"",IF(G5="","",(J5/G5)))</f>
        <v>0.44370860927152317</v>
      </c>
      <c r="K20" s="5"/>
      <c r="L20" s="10">
        <f t="shared" ref="L20:L30" si="6">IF(K5=0,"",IF(K5="","",(L5/K5)))</f>
        <v>6.0087635074978614E-2</v>
      </c>
      <c r="M20" s="10">
        <f t="shared" ref="M20:M30" si="7">IF(K5=0,"",IF(K5="","",(M5/K5)))</f>
        <v>3.7361870013791175E-2</v>
      </c>
      <c r="N20" s="10">
        <f t="shared" ref="N20:N30" si="8">IF(K5=0,"",IF(K5="","",(N5/K5)))</f>
        <v>0.10063369586090114</v>
      </c>
    </row>
    <row r="21" spans="2:14" x14ac:dyDescent="0.2">
      <c r="B21" s="11">
        <f t="shared" si="0"/>
        <v>2004</v>
      </c>
      <c r="C21" s="4">
        <f t="shared" si="0"/>
        <v>5</v>
      </c>
      <c r="D21" s="10">
        <f t="shared" ref="D21:E30" si="9">IF(D5=0,"",IF(D5="","",((D6-D5)/D5)))</f>
        <v>-8.7209302325581394E-3</v>
      </c>
      <c r="E21" s="10">
        <f t="shared" si="9"/>
        <v>0.16272189349112426</v>
      </c>
      <c r="F21" s="9">
        <f t="shared" si="1"/>
        <v>2.4</v>
      </c>
      <c r="G21" s="28">
        <f t="shared" si="2"/>
        <v>0.80916030534351147</v>
      </c>
      <c r="H21" s="28">
        <f t="shared" si="3"/>
        <v>0.29559748427672955</v>
      </c>
      <c r="I21" s="28">
        <f t="shared" si="4"/>
        <v>0.19496855345911951</v>
      </c>
      <c r="J21" s="28">
        <f t="shared" si="5"/>
        <v>0.50943396226415094</v>
      </c>
      <c r="K21" s="28">
        <f t="shared" ref="K21:K30" si="10">IF(K5=0,"",IF(K5="","",(K6-K5)/K5))</f>
        <v>7.760068432170103E-2</v>
      </c>
      <c r="L21" s="10">
        <f t="shared" si="6"/>
        <v>5.3350008586027134E-2</v>
      </c>
      <c r="M21" s="10">
        <f t="shared" si="7"/>
        <v>3.1933540909989275E-2</v>
      </c>
      <c r="N21" s="10">
        <f t="shared" si="8"/>
        <v>9.4021857109068463E-2</v>
      </c>
    </row>
    <row r="22" spans="2:14" x14ac:dyDescent="0.2">
      <c r="B22" s="11">
        <f t="shared" si="0"/>
        <v>2005</v>
      </c>
      <c r="C22" s="4">
        <f t="shared" si="0"/>
        <v>5</v>
      </c>
      <c r="D22" s="10">
        <f t="shared" si="9"/>
        <v>8.7976539589442824E-3</v>
      </c>
      <c r="E22" s="10">
        <f t="shared" si="9"/>
        <v>0.30534351145038169</v>
      </c>
      <c r="F22" s="9">
        <f t="shared" si="1"/>
        <v>2</v>
      </c>
      <c r="G22" s="28">
        <f t="shared" si="2"/>
        <v>0.65497076023391809</v>
      </c>
      <c r="H22" s="28">
        <f t="shared" si="3"/>
        <v>0.29464285714285715</v>
      </c>
      <c r="I22" s="28">
        <f t="shared" si="4"/>
        <v>0.20535714285714285</v>
      </c>
      <c r="J22" s="28">
        <f t="shared" si="5"/>
        <v>0.5</v>
      </c>
      <c r="K22" s="28">
        <f t="shared" si="10"/>
        <v>0.11194559374807625</v>
      </c>
      <c r="L22" s="10">
        <f t="shared" si="6"/>
        <v>4.2862304482621974E-2</v>
      </c>
      <c r="M22" s="10">
        <f t="shared" si="7"/>
        <v>2.892258560805613E-2</v>
      </c>
      <c r="N22" s="10">
        <f t="shared" si="8"/>
        <v>9.3460803282127788E-2</v>
      </c>
    </row>
    <row r="23" spans="2:14" x14ac:dyDescent="0.2">
      <c r="B23" s="11">
        <f t="shared" si="0"/>
        <v>2006</v>
      </c>
      <c r="C23" s="4">
        <f t="shared" si="0"/>
        <v>5</v>
      </c>
      <c r="D23" s="10">
        <f t="shared" si="9"/>
        <v>0.51162790697674421</v>
      </c>
      <c r="E23" s="10">
        <f t="shared" si="9"/>
        <v>0.10721247563352826</v>
      </c>
      <c r="F23" s="9">
        <f t="shared" si="1"/>
        <v>6.6</v>
      </c>
      <c r="G23" s="28">
        <f t="shared" si="2"/>
        <v>0.74647887323943662</v>
      </c>
      <c r="H23" s="28">
        <f t="shared" si="3"/>
        <v>0.31132075471698112</v>
      </c>
      <c r="I23" s="28">
        <f t="shared" si="4"/>
        <v>0.20754716981132076</v>
      </c>
      <c r="J23" s="28">
        <f t="shared" si="5"/>
        <v>0.48113207547169812</v>
      </c>
      <c r="K23" s="28">
        <f t="shared" si="10"/>
        <v>0.64763456024615962</v>
      </c>
      <c r="L23" s="10">
        <f t="shared" si="6"/>
        <v>4.6419255289987707E-2</v>
      </c>
      <c r="M23" s="10">
        <f t="shared" si="7"/>
        <v>3.0716856336932205E-2</v>
      </c>
      <c r="N23" s="10">
        <f t="shared" si="8"/>
        <v>6.5982262072136602E-2</v>
      </c>
    </row>
    <row r="24" spans="2:14" x14ac:dyDescent="0.2">
      <c r="B24" s="11">
        <f t="shared" si="0"/>
        <v>2007</v>
      </c>
      <c r="C24" s="4">
        <f t="shared" si="0"/>
        <v>5</v>
      </c>
      <c r="D24" s="10">
        <f t="shared" si="9"/>
        <v>7.4999999999999997E-2</v>
      </c>
      <c r="E24" s="10">
        <f t="shared" si="9"/>
        <v>2.9929577464788731E-2</v>
      </c>
      <c r="F24" s="9">
        <f t="shared" si="1"/>
        <v>6.6</v>
      </c>
      <c r="G24" s="28">
        <f t="shared" si="2"/>
        <v>0.75726495726495724</v>
      </c>
      <c r="H24" s="28">
        <f t="shared" si="3"/>
        <v>0.34311512415349887</v>
      </c>
      <c r="I24" s="28">
        <f t="shared" si="4"/>
        <v>0.21670428893905191</v>
      </c>
      <c r="J24" s="28">
        <f t="shared" si="5"/>
        <v>0.44018058690744921</v>
      </c>
      <c r="K24" s="28">
        <f t="shared" si="10"/>
        <v>7.0284991732321764E-2</v>
      </c>
      <c r="L24" s="10">
        <f t="shared" si="6"/>
        <v>4.7653825690104727E-2</v>
      </c>
      <c r="M24" s="10">
        <f t="shared" si="7"/>
        <v>3.3732761839926767E-2</v>
      </c>
      <c r="N24" s="10">
        <f t="shared" si="8"/>
        <v>0.10620656380225976</v>
      </c>
    </row>
    <row r="25" spans="2:14" x14ac:dyDescent="0.2">
      <c r="B25" s="11">
        <f t="shared" si="0"/>
        <v>2008</v>
      </c>
      <c r="C25" s="4">
        <f t="shared" si="0"/>
        <v>5</v>
      </c>
      <c r="D25" s="10">
        <f t="shared" si="9"/>
        <v>2.3255813953488372E-2</v>
      </c>
      <c r="E25" s="10">
        <f t="shared" si="9"/>
        <v>0.23418803418803419</v>
      </c>
      <c r="F25" s="9">
        <f t="shared" si="1"/>
        <v>3.6</v>
      </c>
      <c r="G25" s="28">
        <f t="shared" si="2"/>
        <v>0.64404432132963985</v>
      </c>
      <c r="H25" s="28">
        <f t="shared" si="3"/>
        <v>0.35053763440860214</v>
      </c>
      <c r="I25" s="28">
        <f t="shared" si="4"/>
        <v>0.19354838709677419</v>
      </c>
      <c r="J25" s="28">
        <f t="shared" si="5"/>
        <v>0.45591397849462367</v>
      </c>
      <c r="K25" s="28">
        <f t="shared" si="10"/>
        <v>0.16035578438791934</v>
      </c>
      <c r="L25" s="10">
        <f t="shared" si="6"/>
        <v>4.4833355880070348E-2</v>
      </c>
      <c r="M25" s="10">
        <f t="shared" si="7"/>
        <v>2.6213073784790208E-2</v>
      </c>
      <c r="N25" s="10">
        <f t="shared" si="8"/>
        <v>6.8795078640645366E-2</v>
      </c>
    </row>
    <row r="26" spans="2:14" x14ac:dyDescent="0.2">
      <c r="B26" s="11">
        <f t="shared" si="0"/>
        <v>2009</v>
      </c>
      <c r="C26" s="4">
        <f t="shared" si="0"/>
        <v>6</v>
      </c>
      <c r="D26" s="10">
        <f t="shared" si="9"/>
        <v>6.4685314685314688E-2</v>
      </c>
      <c r="E26" s="10">
        <f t="shared" si="9"/>
        <v>3.8781163434903045E-2</v>
      </c>
      <c r="F26" s="9">
        <f t="shared" si="1"/>
        <v>3.5</v>
      </c>
      <c r="G26" s="28">
        <f t="shared" si="2"/>
        <v>0.62</v>
      </c>
      <c r="H26" s="28">
        <f t="shared" si="3"/>
        <v>0.32258064516129031</v>
      </c>
      <c r="I26" s="28">
        <f t="shared" si="4"/>
        <v>0.18924731182795698</v>
      </c>
      <c r="J26" s="28">
        <f t="shared" si="5"/>
        <v>0.48817204301075268</v>
      </c>
      <c r="K26" s="28">
        <f t="shared" si="10"/>
        <v>1.5404880063225797E-2</v>
      </c>
      <c r="L26" s="10">
        <f t="shared" si="6"/>
        <v>4.4127938204618668E-2</v>
      </c>
      <c r="M26" s="10">
        <f t="shared" si="7"/>
        <v>3.0238562371066792E-2</v>
      </c>
      <c r="N26" s="10">
        <f t="shared" si="8"/>
        <v>6.4401041703187514E-2</v>
      </c>
    </row>
    <row r="27" spans="2:14" x14ac:dyDescent="0.2">
      <c r="B27" s="11">
        <f t="shared" si="0"/>
        <v>2010</v>
      </c>
      <c r="C27" s="4">
        <f t="shared" si="0"/>
        <v>6</v>
      </c>
      <c r="D27" s="10">
        <f t="shared" si="9"/>
        <v>7.2249589490968796E-2</v>
      </c>
      <c r="E27" s="10">
        <f t="shared" si="9"/>
        <v>-1.8666666666666668E-2</v>
      </c>
      <c r="F27" s="9">
        <f t="shared" si="1"/>
        <v>2.5</v>
      </c>
      <c r="G27" s="28">
        <f t="shared" si="2"/>
        <v>0.67663043478260865</v>
      </c>
      <c r="H27" s="28">
        <f t="shared" si="3"/>
        <v>0.32931726907630521</v>
      </c>
      <c r="I27" s="28">
        <f t="shared" si="4"/>
        <v>0.18875502008032127</v>
      </c>
      <c r="J27" s="28">
        <f t="shared" si="5"/>
        <v>0.48192771084337349</v>
      </c>
      <c r="K27" s="28">
        <f t="shared" si="10"/>
        <v>-0.10392349624086511</v>
      </c>
      <c r="L27" s="10">
        <f t="shared" si="6"/>
        <v>5.3566817276225864E-2</v>
      </c>
      <c r="M27" s="10">
        <f t="shared" si="7"/>
        <v>3.5772248297621601E-2</v>
      </c>
      <c r="N27" s="10">
        <f t="shared" si="8"/>
        <v>9.2857288182809847E-2</v>
      </c>
    </row>
    <row r="28" spans="2:14" x14ac:dyDescent="0.2">
      <c r="B28" s="11">
        <f t="shared" si="0"/>
        <v>2011</v>
      </c>
      <c r="C28" s="4">
        <f t="shared" si="0"/>
        <v>6</v>
      </c>
      <c r="D28" s="10">
        <f t="shared" si="9"/>
        <v>9.9540581929555894E-2</v>
      </c>
      <c r="E28" s="10">
        <f t="shared" si="9"/>
        <v>5.434782608695652E-3</v>
      </c>
      <c r="F28" s="9">
        <f t="shared" si="1"/>
        <v>1.5</v>
      </c>
      <c r="G28" s="28">
        <f t="shared" si="2"/>
        <v>0.69054054054054059</v>
      </c>
      <c r="H28" s="28">
        <f t="shared" si="3"/>
        <v>0.29745596868884538</v>
      </c>
      <c r="I28" s="28">
        <f t="shared" si="4"/>
        <v>0.18982387475538159</v>
      </c>
      <c r="J28" s="28">
        <f t="shared" si="5"/>
        <v>0.51272015655577297</v>
      </c>
      <c r="K28" s="28">
        <f t="shared" si="10"/>
        <v>8.308044804126713E-2</v>
      </c>
      <c r="L28" s="10">
        <f t="shared" si="6"/>
        <v>3.2428573905705416E-2</v>
      </c>
      <c r="M28" s="10">
        <f t="shared" si="7"/>
        <v>1.5737438659969596E-2</v>
      </c>
      <c r="N28" s="10">
        <f t="shared" si="8"/>
        <v>6.4037835744548036E-2</v>
      </c>
    </row>
    <row r="29" spans="2:14" x14ac:dyDescent="0.2">
      <c r="B29" s="11">
        <f t="shared" si="0"/>
        <v>2012</v>
      </c>
      <c r="C29" s="4">
        <f t="shared" si="0"/>
        <v>6</v>
      </c>
      <c r="D29" s="10">
        <f t="shared" si="9"/>
        <v>-0.13231197771587744</v>
      </c>
      <c r="E29" s="10">
        <f t="shared" si="9"/>
        <v>2.7027027027027029E-3</v>
      </c>
      <c r="F29" s="9">
        <f t="shared" si="1"/>
        <v>2.3333333333333335</v>
      </c>
      <c r="G29" s="28">
        <f t="shared" si="2"/>
        <v>0.77088948787061995</v>
      </c>
      <c r="H29" s="28">
        <f t="shared" si="3"/>
        <v>0.26223776223776224</v>
      </c>
      <c r="I29" s="28">
        <f t="shared" si="4"/>
        <v>0.25874125874125875</v>
      </c>
      <c r="J29" s="28">
        <f t="shared" si="5"/>
        <v>0.47902097902097901</v>
      </c>
      <c r="K29" s="28">
        <f t="shared" si="10"/>
        <v>1.6656455369889776E-2</v>
      </c>
      <c r="L29" s="10">
        <f t="shared" si="6"/>
        <v>4.357200623675507E-2</v>
      </c>
      <c r="M29" s="10">
        <f t="shared" si="7"/>
        <v>2.2270673464369624E-2</v>
      </c>
      <c r="N29" s="10">
        <f t="shared" si="8"/>
        <v>7.5880046221347947E-2</v>
      </c>
    </row>
    <row r="30" spans="2:14" x14ac:dyDescent="0.2">
      <c r="B30" s="11">
        <f t="shared" si="0"/>
        <v>2013</v>
      </c>
      <c r="C30" s="4">
        <f t="shared" si="0"/>
        <v>6</v>
      </c>
      <c r="D30" s="10">
        <f t="shared" si="9"/>
        <v>2.0866773675762441E-2</v>
      </c>
      <c r="E30" s="10">
        <f t="shared" si="9"/>
        <v>-1.8867924528301886E-2</v>
      </c>
      <c r="F30" s="9">
        <f t="shared" si="1"/>
        <v>1.5</v>
      </c>
      <c r="G30" s="28">
        <f t="shared" si="2"/>
        <v>0.76373626373626369</v>
      </c>
      <c r="H30" s="28">
        <f t="shared" si="3"/>
        <v>0.25179856115107913</v>
      </c>
      <c r="I30" s="28">
        <f t="shared" si="4"/>
        <v>0.19424460431654678</v>
      </c>
      <c r="J30" s="28">
        <f t="shared" si="5"/>
        <v>0.5539568345323741</v>
      </c>
      <c r="K30" s="28">
        <f t="shared" si="10"/>
        <v>-4.8110283112862813E-2</v>
      </c>
      <c r="L30" s="10">
        <f t="shared" si="6"/>
        <v>2.1087854363452299E-2</v>
      </c>
      <c r="M30" s="10">
        <f t="shared" si="7"/>
        <v>2.0341275932401804E-2</v>
      </c>
      <c r="N30" s="10">
        <f t="shared" si="8"/>
        <v>8.8663654471556858E-2</v>
      </c>
    </row>
    <row r="32" spans="2:14" x14ac:dyDescent="0.2">
      <c r="B32" s="37" t="s">
        <v>34</v>
      </c>
      <c r="C32" s="37"/>
      <c r="D32" s="37"/>
      <c r="E32" s="37"/>
      <c r="F32" s="37"/>
      <c r="G32" s="37"/>
      <c r="H32" s="37"/>
    </row>
    <row r="33" spans="2:6" x14ac:dyDescent="0.2">
      <c r="B33" s="37" t="s">
        <v>26</v>
      </c>
      <c r="C33" s="37"/>
      <c r="D33" s="37"/>
      <c r="E33" s="37"/>
      <c r="F33" s="37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7.710937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0" width="10" bestFit="1" customWidth="1"/>
    <col min="11" max="11" width="11.140625" bestFit="1" customWidth="1"/>
    <col min="12" max="12" width="8.5703125" bestFit="1" customWidth="1"/>
    <col min="13" max="13" width="10" bestFit="1" customWidth="1"/>
    <col min="14" max="14" width="8.5703125" bestFit="1" customWidth="1"/>
  </cols>
  <sheetData>
    <row r="1" spans="1:14" ht="23.25" x14ac:dyDescent="0.35">
      <c r="B1" s="35" t="s">
        <v>17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ht="18" x14ac:dyDescent="0.25">
      <c r="B2" s="36" t="str">
        <f>"Canada and USA: "&amp; B5 &amp; "-" &amp; B15</f>
        <v>Canada and USA: 2003-2013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4" spans="1:14" s="1" customFormat="1" ht="38.25" x14ac:dyDescent="0.2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91</v>
      </c>
      <c r="H4" s="2" t="s">
        <v>87</v>
      </c>
      <c r="I4" s="2" t="s">
        <v>88</v>
      </c>
      <c r="J4" s="2" t="s">
        <v>98</v>
      </c>
      <c r="K4" s="2" t="s">
        <v>89</v>
      </c>
      <c r="L4" s="2" t="s">
        <v>4</v>
      </c>
      <c r="M4" s="2" t="s">
        <v>90</v>
      </c>
      <c r="N4" s="2" t="s">
        <v>27</v>
      </c>
    </row>
    <row r="5" spans="1:14" x14ac:dyDescent="0.2">
      <c r="A5" t="s">
        <v>40</v>
      </c>
      <c r="B5" s="11">
        <v>2003</v>
      </c>
      <c r="C5" s="4">
        <v>20</v>
      </c>
      <c r="D5" s="4">
        <v>1121</v>
      </c>
      <c r="E5" s="4">
        <v>728</v>
      </c>
      <c r="F5" s="4">
        <v>162</v>
      </c>
      <c r="G5" s="4">
        <v>427</v>
      </c>
      <c r="H5" s="4">
        <v>73</v>
      </c>
      <c r="I5" s="4">
        <v>91</v>
      </c>
      <c r="J5" s="4">
        <v>263</v>
      </c>
      <c r="K5" s="5">
        <v>600583</v>
      </c>
      <c r="L5" s="5">
        <v>20873</v>
      </c>
      <c r="M5" s="5">
        <v>8252</v>
      </c>
      <c r="N5" s="5">
        <v>31655</v>
      </c>
    </row>
    <row r="6" spans="1:14" x14ac:dyDescent="0.2">
      <c r="A6" t="s">
        <v>40</v>
      </c>
      <c r="B6" s="11">
        <v>2004</v>
      </c>
      <c r="C6" s="4">
        <v>19</v>
      </c>
      <c r="D6" s="4">
        <v>1132</v>
      </c>
      <c r="E6" s="4">
        <v>814</v>
      </c>
      <c r="F6" s="4">
        <v>117</v>
      </c>
      <c r="G6" s="4">
        <v>558</v>
      </c>
      <c r="H6" s="4">
        <v>105</v>
      </c>
      <c r="I6" s="4">
        <v>123</v>
      </c>
      <c r="J6" s="4">
        <v>330</v>
      </c>
      <c r="K6" s="5">
        <v>826405</v>
      </c>
      <c r="L6" s="5">
        <v>23669</v>
      </c>
      <c r="M6" s="5">
        <v>9305</v>
      </c>
      <c r="N6" s="5">
        <v>36028</v>
      </c>
    </row>
    <row r="7" spans="1:14" x14ac:dyDescent="0.2">
      <c r="A7" t="s">
        <v>40</v>
      </c>
      <c r="B7" s="11">
        <v>2005</v>
      </c>
      <c r="C7" s="4">
        <v>18</v>
      </c>
      <c r="D7" s="4">
        <v>1184</v>
      </c>
      <c r="E7" s="4">
        <v>870</v>
      </c>
      <c r="F7" s="4">
        <v>75</v>
      </c>
      <c r="G7" s="4">
        <v>522</v>
      </c>
      <c r="H7" s="4">
        <v>143</v>
      </c>
      <c r="I7" s="4">
        <v>146</v>
      </c>
      <c r="J7" s="4">
        <v>233</v>
      </c>
      <c r="K7" s="5">
        <v>900213</v>
      </c>
      <c r="L7" s="5">
        <v>27117</v>
      </c>
      <c r="M7" s="5">
        <v>10132</v>
      </c>
      <c r="N7" s="5">
        <v>28860</v>
      </c>
    </row>
    <row r="8" spans="1:14" x14ac:dyDescent="0.2">
      <c r="A8" t="s">
        <v>40</v>
      </c>
      <c r="B8" s="11">
        <v>2006</v>
      </c>
      <c r="C8" s="4">
        <v>18</v>
      </c>
      <c r="D8" s="4">
        <v>1258</v>
      </c>
      <c r="E8" s="4">
        <v>828</v>
      </c>
      <c r="F8" s="4">
        <v>89</v>
      </c>
      <c r="G8" s="4">
        <v>574</v>
      </c>
      <c r="H8" s="4">
        <v>123</v>
      </c>
      <c r="I8" s="4">
        <v>152</v>
      </c>
      <c r="J8" s="4">
        <v>299</v>
      </c>
      <c r="K8" s="5">
        <v>1009204</v>
      </c>
      <c r="L8" s="5">
        <v>20247</v>
      </c>
      <c r="M8" s="5">
        <v>9867</v>
      </c>
      <c r="N8" s="5">
        <v>38277</v>
      </c>
    </row>
    <row r="9" spans="1:14" x14ac:dyDescent="0.2">
      <c r="A9" t="s">
        <v>40</v>
      </c>
      <c r="B9" s="11">
        <v>2007</v>
      </c>
      <c r="C9" s="4">
        <v>18</v>
      </c>
      <c r="D9" s="4">
        <v>1492</v>
      </c>
      <c r="E9" s="4">
        <v>927</v>
      </c>
      <c r="F9" s="4">
        <v>281</v>
      </c>
      <c r="G9" s="4">
        <v>566</v>
      </c>
      <c r="H9" s="4">
        <v>122</v>
      </c>
      <c r="I9" s="4">
        <v>144</v>
      </c>
      <c r="J9" s="4">
        <v>300</v>
      </c>
      <c r="K9" s="5">
        <v>1173014</v>
      </c>
      <c r="L9" s="5">
        <v>22932</v>
      </c>
      <c r="M9" s="5">
        <v>15720</v>
      </c>
      <c r="N9" s="5">
        <v>54307</v>
      </c>
    </row>
    <row r="10" spans="1:14" x14ac:dyDescent="0.2">
      <c r="A10" t="s">
        <v>40</v>
      </c>
      <c r="B10" s="11">
        <v>2008</v>
      </c>
      <c r="C10" s="4">
        <v>18</v>
      </c>
      <c r="D10" s="4">
        <v>1240</v>
      </c>
      <c r="E10" s="4">
        <v>835</v>
      </c>
      <c r="F10" s="4">
        <v>193</v>
      </c>
      <c r="G10" s="4">
        <v>399</v>
      </c>
      <c r="H10" s="4">
        <v>87</v>
      </c>
      <c r="I10" s="4">
        <v>101</v>
      </c>
      <c r="J10" s="4">
        <v>211</v>
      </c>
      <c r="K10" s="5">
        <v>1166455</v>
      </c>
      <c r="L10" s="5">
        <v>25001</v>
      </c>
      <c r="M10" s="5">
        <v>14237</v>
      </c>
      <c r="N10" s="5">
        <v>59855</v>
      </c>
    </row>
    <row r="11" spans="1:14" x14ac:dyDescent="0.2">
      <c r="A11" t="s">
        <v>40</v>
      </c>
      <c r="B11" s="11">
        <v>2009</v>
      </c>
      <c r="C11" s="4">
        <v>18</v>
      </c>
      <c r="D11" s="4">
        <v>1152</v>
      </c>
      <c r="E11" s="4">
        <v>871</v>
      </c>
      <c r="F11" s="4">
        <v>278</v>
      </c>
      <c r="G11" s="4">
        <v>365</v>
      </c>
      <c r="H11" s="4">
        <v>64</v>
      </c>
      <c r="I11" s="4">
        <v>72</v>
      </c>
      <c r="J11" s="4">
        <v>229</v>
      </c>
      <c r="K11" s="5">
        <v>1250659</v>
      </c>
      <c r="L11" s="5">
        <v>30519</v>
      </c>
      <c r="M11" s="5">
        <v>19922</v>
      </c>
      <c r="N11" s="5">
        <v>86518</v>
      </c>
    </row>
    <row r="12" spans="1:14" x14ac:dyDescent="0.2">
      <c r="A12" t="s">
        <v>40</v>
      </c>
      <c r="B12" s="11">
        <v>2010</v>
      </c>
      <c r="C12" s="4">
        <v>20</v>
      </c>
      <c r="D12" s="4">
        <v>1517</v>
      </c>
      <c r="E12" s="4">
        <v>912</v>
      </c>
      <c r="F12" s="4">
        <v>398</v>
      </c>
      <c r="G12" s="4">
        <v>750</v>
      </c>
      <c r="H12" s="4">
        <v>76</v>
      </c>
      <c r="I12" s="4">
        <v>206</v>
      </c>
      <c r="J12" s="4">
        <v>468</v>
      </c>
      <c r="K12" s="5">
        <v>1247108</v>
      </c>
      <c r="L12" s="5">
        <v>30322</v>
      </c>
      <c r="M12" s="5">
        <v>19913</v>
      </c>
      <c r="N12" s="5">
        <v>51458</v>
      </c>
    </row>
    <row r="13" spans="1:14" x14ac:dyDescent="0.2">
      <c r="A13" t="s">
        <v>40</v>
      </c>
      <c r="B13" s="11">
        <v>2011</v>
      </c>
      <c r="C13" s="4">
        <v>20</v>
      </c>
      <c r="D13" s="4">
        <v>1587</v>
      </c>
      <c r="E13" s="4">
        <v>961</v>
      </c>
      <c r="F13" s="4">
        <v>213</v>
      </c>
      <c r="G13" s="4">
        <v>858</v>
      </c>
      <c r="H13" s="4">
        <v>98</v>
      </c>
      <c r="I13" s="4">
        <v>221</v>
      </c>
      <c r="J13" s="4">
        <v>539</v>
      </c>
      <c r="K13" s="5">
        <v>1162476</v>
      </c>
      <c r="L13" s="5">
        <v>35902</v>
      </c>
      <c r="M13" s="5">
        <v>20395</v>
      </c>
      <c r="N13" s="5">
        <v>66749</v>
      </c>
    </row>
    <row r="14" spans="1:14" x14ac:dyDescent="0.2">
      <c r="A14" t="s">
        <v>40</v>
      </c>
      <c r="B14" s="11">
        <v>2012</v>
      </c>
      <c r="C14" s="4">
        <v>19</v>
      </c>
      <c r="D14" s="4">
        <v>1463</v>
      </c>
      <c r="E14" s="4">
        <v>938</v>
      </c>
      <c r="F14" s="4">
        <v>199</v>
      </c>
      <c r="G14" s="4">
        <v>905</v>
      </c>
      <c r="H14" s="4">
        <v>126</v>
      </c>
      <c r="I14" s="4">
        <v>163</v>
      </c>
      <c r="J14" s="4">
        <v>616</v>
      </c>
      <c r="K14" s="5">
        <v>1251374</v>
      </c>
      <c r="L14" s="5">
        <v>37703</v>
      </c>
      <c r="M14" s="5">
        <v>20831</v>
      </c>
      <c r="N14" s="5">
        <v>57586</v>
      </c>
    </row>
    <row r="15" spans="1:14" x14ac:dyDescent="0.2">
      <c r="A15" t="s">
        <v>40</v>
      </c>
      <c r="B15" s="11">
        <v>2013</v>
      </c>
      <c r="C15" s="4">
        <v>19</v>
      </c>
      <c r="D15" s="4">
        <v>1274</v>
      </c>
      <c r="E15" s="4">
        <v>921</v>
      </c>
      <c r="F15" s="4">
        <v>49</v>
      </c>
      <c r="G15" s="4">
        <v>744</v>
      </c>
      <c r="H15" s="4">
        <v>88</v>
      </c>
      <c r="I15" s="4">
        <v>114</v>
      </c>
      <c r="J15" s="4">
        <v>542</v>
      </c>
      <c r="K15" s="5">
        <v>1240162</v>
      </c>
      <c r="L15" s="5">
        <v>38537</v>
      </c>
      <c r="M15" s="5">
        <v>19408</v>
      </c>
      <c r="N15" s="5">
        <v>66681</v>
      </c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">
      <c r="B17" s="6" t="s">
        <v>7</v>
      </c>
      <c r="F17" s="7">
        <f>SUM(F5:F15)</f>
        <v>2054</v>
      </c>
      <c r="K17" s="8">
        <f>SUM(K5:K15)</f>
        <v>11827653</v>
      </c>
      <c r="L17" s="8">
        <f>SUM(L5:L15)</f>
        <v>312822</v>
      </c>
      <c r="M17" s="8">
        <f>SUM(M5:M15)</f>
        <v>167982</v>
      </c>
      <c r="N17" s="8">
        <f>SUM(N5:N15)</f>
        <v>577974</v>
      </c>
    </row>
    <row r="19" spans="2:14" ht="63.75" x14ac:dyDescent="0.2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92</v>
      </c>
      <c r="H19" s="2" t="s">
        <v>93</v>
      </c>
      <c r="I19" s="2" t="s">
        <v>94</v>
      </c>
      <c r="J19" s="2" t="s">
        <v>95</v>
      </c>
      <c r="K19" s="2" t="s">
        <v>96</v>
      </c>
      <c r="L19" s="2" t="s">
        <v>11</v>
      </c>
      <c r="M19" s="2" t="s">
        <v>97</v>
      </c>
      <c r="N19" s="2" t="s">
        <v>28</v>
      </c>
    </row>
    <row r="20" spans="2:14" x14ac:dyDescent="0.2">
      <c r="B20" s="11">
        <f t="shared" ref="B20:C30" si="0">B5</f>
        <v>2003</v>
      </c>
      <c r="C20" s="4">
        <f t="shared" si="0"/>
        <v>20</v>
      </c>
      <c r="D20" s="4"/>
      <c r="E20" s="4"/>
      <c r="F20" s="9">
        <f t="shared" ref="F20:F30" si="1">IF(C5=0,"",IF(C5="","",(F5/C5)))</f>
        <v>8.1</v>
      </c>
      <c r="G20" s="28">
        <f t="shared" ref="G20:G30" si="2">IF(E5=0,"",IF(E5="","",(G5/E5)))</f>
        <v>0.58653846153846156</v>
      </c>
      <c r="H20" s="28">
        <f t="shared" ref="H20:H30" si="3">IF(G5=0,"",IF(G5="","",(H5/G5)))</f>
        <v>0.17096018735362997</v>
      </c>
      <c r="I20" s="28">
        <f t="shared" ref="I20:I30" si="4">IF(G5=0,"",IF(G5="","",(I5/G5)))</f>
        <v>0.21311475409836064</v>
      </c>
      <c r="J20" s="28">
        <f t="shared" ref="J20:J30" si="5">IF(G5=0,"",IF(G5="","",(J5/G5)))</f>
        <v>0.61592505854800939</v>
      </c>
      <c r="K20" s="5"/>
      <c r="L20" s="10">
        <f t="shared" ref="L20:L30" si="6">IF(K5=0,"",IF(K5="","",(L5/K5)))</f>
        <v>3.4754563482482854E-2</v>
      </c>
      <c r="M20" s="10">
        <f t="shared" ref="M20:M30" si="7">IF(K5=0,"",IF(K5="","",(M5/K5)))</f>
        <v>1.3739982650191563E-2</v>
      </c>
      <c r="N20" s="10">
        <f t="shared" ref="N20:N30" si="8">IF(K5=0,"",IF(K5="","",(N5/K5)))</f>
        <v>5.2707119582139354E-2</v>
      </c>
    </row>
    <row r="21" spans="2:14" x14ac:dyDescent="0.2">
      <c r="B21" s="11">
        <f t="shared" si="0"/>
        <v>2004</v>
      </c>
      <c r="C21" s="4">
        <f t="shared" si="0"/>
        <v>19</v>
      </c>
      <c r="D21" s="10">
        <f t="shared" ref="D21:E30" si="9">IF(D5=0,"",IF(D5="","",((D6-D5)/D5)))</f>
        <v>9.8126672613737739E-3</v>
      </c>
      <c r="E21" s="10">
        <f t="shared" si="9"/>
        <v>0.11813186813186813</v>
      </c>
      <c r="F21" s="9">
        <f t="shared" si="1"/>
        <v>6.1578947368421053</v>
      </c>
      <c r="G21" s="28">
        <f t="shared" si="2"/>
        <v>0.68550368550368546</v>
      </c>
      <c r="H21" s="28">
        <f t="shared" si="3"/>
        <v>0.18817204301075269</v>
      </c>
      <c r="I21" s="28">
        <f t="shared" si="4"/>
        <v>0.22043010752688172</v>
      </c>
      <c r="J21" s="28">
        <f t="shared" si="5"/>
        <v>0.59139784946236562</v>
      </c>
      <c r="K21" s="28">
        <f t="shared" ref="K21:K30" si="10">IF(K5=0,"",IF(K5="","",(K6-K5)/K5))</f>
        <v>0.37600464881623358</v>
      </c>
      <c r="L21" s="10">
        <f t="shared" si="6"/>
        <v>2.8640920613984669E-2</v>
      </c>
      <c r="M21" s="10">
        <f t="shared" si="7"/>
        <v>1.1259612417640261E-2</v>
      </c>
      <c r="N21" s="10">
        <f t="shared" si="8"/>
        <v>4.359605762307827E-2</v>
      </c>
    </row>
    <row r="22" spans="2:14" x14ac:dyDescent="0.2">
      <c r="B22" s="11">
        <f t="shared" si="0"/>
        <v>2005</v>
      </c>
      <c r="C22" s="4">
        <f t="shared" si="0"/>
        <v>18</v>
      </c>
      <c r="D22" s="10">
        <f t="shared" si="9"/>
        <v>4.5936395759717315E-2</v>
      </c>
      <c r="E22" s="10">
        <f t="shared" si="9"/>
        <v>6.8796068796068796E-2</v>
      </c>
      <c r="F22" s="9">
        <f t="shared" si="1"/>
        <v>4.166666666666667</v>
      </c>
      <c r="G22" s="28">
        <f t="shared" si="2"/>
        <v>0.6</v>
      </c>
      <c r="H22" s="28">
        <f t="shared" si="3"/>
        <v>0.27394636015325668</v>
      </c>
      <c r="I22" s="28">
        <f t="shared" si="4"/>
        <v>0.27969348659003829</v>
      </c>
      <c r="J22" s="28">
        <f t="shared" si="5"/>
        <v>0.44636015325670497</v>
      </c>
      <c r="K22" s="28">
        <f t="shared" si="10"/>
        <v>8.9312141141450016E-2</v>
      </c>
      <c r="L22" s="10">
        <f t="shared" si="6"/>
        <v>3.0122870920548803E-2</v>
      </c>
      <c r="M22" s="10">
        <f t="shared" si="7"/>
        <v>1.1255114067448481E-2</v>
      </c>
      <c r="N22" s="10">
        <f t="shared" si="8"/>
        <v>3.205907935122021E-2</v>
      </c>
    </row>
    <row r="23" spans="2:14" x14ac:dyDescent="0.2">
      <c r="B23" s="11">
        <f t="shared" si="0"/>
        <v>2006</v>
      </c>
      <c r="C23" s="4">
        <f t="shared" si="0"/>
        <v>18</v>
      </c>
      <c r="D23" s="10">
        <f t="shared" si="9"/>
        <v>6.25E-2</v>
      </c>
      <c r="E23" s="10">
        <f t="shared" si="9"/>
        <v>-4.8275862068965517E-2</v>
      </c>
      <c r="F23" s="9">
        <f t="shared" si="1"/>
        <v>4.9444444444444446</v>
      </c>
      <c r="G23" s="28">
        <f t="shared" si="2"/>
        <v>0.69323671497584538</v>
      </c>
      <c r="H23" s="28">
        <f t="shared" si="3"/>
        <v>0.21428571428571427</v>
      </c>
      <c r="I23" s="28">
        <f t="shared" si="4"/>
        <v>0.26480836236933797</v>
      </c>
      <c r="J23" s="28">
        <f t="shared" si="5"/>
        <v>0.52090592334494779</v>
      </c>
      <c r="K23" s="28">
        <f t="shared" si="10"/>
        <v>0.12107245729621767</v>
      </c>
      <c r="L23" s="10">
        <f t="shared" si="6"/>
        <v>2.0062346165889155E-2</v>
      </c>
      <c r="M23" s="10">
        <f t="shared" si="7"/>
        <v>9.7770123780722227E-3</v>
      </c>
      <c r="N23" s="10">
        <f t="shared" si="8"/>
        <v>3.7927911502530706E-2</v>
      </c>
    </row>
    <row r="24" spans="2:14" x14ac:dyDescent="0.2">
      <c r="B24" s="11">
        <f t="shared" si="0"/>
        <v>2007</v>
      </c>
      <c r="C24" s="4">
        <f t="shared" si="0"/>
        <v>18</v>
      </c>
      <c r="D24" s="10">
        <f t="shared" si="9"/>
        <v>0.18600953895071543</v>
      </c>
      <c r="E24" s="10">
        <f t="shared" si="9"/>
        <v>0.11956521739130435</v>
      </c>
      <c r="F24" s="9">
        <f t="shared" si="1"/>
        <v>15.611111111111111</v>
      </c>
      <c r="G24" s="28">
        <f t="shared" si="2"/>
        <v>0.61057173678532906</v>
      </c>
      <c r="H24" s="28">
        <f t="shared" si="3"/>
        <v>0.21554770318021202</v>
      </c>
      <c r="I24" s="28">
        <f t="shared" si="4"/>
        <v>0.25441696113074203</v>
      </c>
      <c r="J24" s="28">
        <f t="shared" si="5"/>
        <v>0.53003533568904593</v>
      </c>
      <c r="K24" s="28">
        <f t="shared" si="10"/>
        <v>0.16231604313894912</v>
      </c>
      <c r="L24" s="10">
        <f t="shared" si="6"/>
        <v>1.9549638793739887E-2</v>
      </c>
      <c r="M24" s="10">
        <f t="shared" si="7"/>
        <v>1.340137457864953E-2</v>
      </c>
      <c r="N24" s="10">
        <f t="shared" si="8"/>
        <v>4.6296975142666667E-2</v>
      </c>
    </row>
    <row r="25" spans="2:14" x14ac:dyDescent="0.2">
      <c r="B25" s="11">
        <f t="shared" si="0"/>
        <v>2008</v>
      </c>
      <c r="C25" s="4">
        <f t="shared" si="0"/>
        <v>18</v>
      </c>
      <c r="D25" s="10">
        <f t="shared" si="9"/>
        <v>-0.16890080428954424</v>
      </c>
      <c r="E25" s="10">
        <f t="shared" si="9"/>
        <v>-9.9244875943905075E-2</v>
      </c>
      <c r="F25" s="9">
        <f t="shared" si="1"/>
        <v>10.722222222222221</v>
      </c>
      <c r="G25" s="28">
        <f t="shared" si="2"/>
        <v>0.47784431137724553</v>
      </c>
      <c r="H25" s="28">
        <f t="shared" si="3"/>
        <v>0.21804511278195488</v>
      </c>
      <c r="I25" s="28">
        <f t="shared" si="4"/>
        <v>0.25313283208020049</v>
      </c>
      <c r="J25" s="28">
        <f t="shared" si="5"/>
        <v>0.52882205513784464</v>
      </c>
      <c r="K25" s="28">
        <f t="shared" si="10"/>
        <v>-5.5915786171350044E-3</v>
      </c>
      <c r="L25" s="10">
        <f t="shared" si="6"/>
        <v>2.1433317187546885E-2</v>
      </c>
      <c r="M25" s="10">
        <f t="shared" si="7"/>
        <v>1.2205357257673893E-2</v>
      </c>
      <c r="N25" s="10">
        <f t="shared" si="8"/>
        <v>5.1313595466606084E-2</v>
      </c>
    </row>
    <row r="26" spans="2:14" x14ac:dyDescent="0.2">
      <c r="B26" s="11">
        <f t="shared" si="0"/>
        <v>2009</v>
      </c>
      <c r="C26" s="4">
        <f t="shared" si="0"/>
        <v>18</v>
      </c>
      <c r="D26" s="10">
        <f t="shared" si="9"/>
        <v>-7.0967741935483872E-2</v>
      </c>
      <c r="E26" s="10">
        <f t="shared" si="9"/>
        <v>4.3113772455089822E-2</v>
      </c>
      <c r="F26" s="9">
        <f t="shared" si="1"/>
        <v>15.444444444444445</v>
      </c>
      <c r="G26" s="28">
        <f t="shared" si="2"/>
        <v>0.41905855338691161</v>
      </c>
      <c r="H26" s="28">
        <f t="shared" si="3"/>
        <v>0.17534246575342466</v>
      </c>
      <c r="I26" s="28">
        <f t="shared" si="4"/>
        <v>0.19726027397260273</v>
      </c>
      <c r="J26" s="28">
        <f t="shared" si="5"/>
        <v>0.62739726027397258</v>
      </c>
      <c r="K26" s="28">
        <f t="shared" si="10"/>
        <v>7.2187954100243895E-2</v>
      </c>
      <c r="L26" s="10">
        <f t="shared" si="6"/>
        <v>2.4402335088941109E-2</v>
      </c>
      <c r="M26" s="10">
        <f t="shared" si="7"/>
        <v>1.5929202124639889E-2</v>
      </c>
      <c r="N26" s="10">
        <f t="shared" si="8"/>
        <v>6.9177929395622631E-2</v>
      </c>
    </row>
    <row r="27" spans="2:14" x14ac:dyDescent="0.2">
      <c r="B27" s="11">
        <f t="shared" si="0"/>
        <v>2010</v>
      </c>
      <c r="C27" s="4">
        <f t="shared" si="0"/>
        <v>20</v>
      </c>
      <c r="D27" s="10">
        <f t="shared" si="9"/>
        <v>0.31684027777777779</v>
      </c>
      <c r="E27" s="10">
        <f t="shared" si="9"/>
        <v>4.7072330654420208E-2</v>
      </c>
      <c r="F27" s="9">
        <f t="shared" si="1"/>
        <v>19.899999999999999</v>
      </c>
      <c r="G27" s="28">
        <f t="shared" si="2"/>
        <v>0.82236842105263153</v>
      </c>
      <c r="H27" s="28">
        <f t="shared" si="3"/>
        <v>0.10133333333333333</v>
      </c>
      <c r="I27" s="28">
        <f t="shared" si="4"/>
        <v>0.27466666666666667</v>
      </c>
      <c r="J27" s="28">
        <f t="shared" si="5"/>
        <v>0.624</v>
      </c>
      <c r="K27" s="28">
        <f t="shared" si="10"/>
        <v>-2.8393031193954545E-3</v>
      </c>
      <c r="L27" s="10">
        <f t="shared" si="6"/>
        <v>2.4313852529211585E-2</v>
      </c>
      <c r="M27" s="10">
        <f t="shared" si="7"/>
        <v>1.5967342042549643E-2</v>
      </c>
      <c r="N27" s="10">
        <f t="shared" si="8"/>
        <v>4.1261863447271604E-2</v>
      </c>
    </row>
    <row r="28" spans="2:14" x14ac:dyDescent="0.2">
      <c r="B28" s="11">
        <f t="shared" si="0"/>
        <v>2011</v>
      </c>
      <c r="C28" s="4">
        <f t="shared" si="0"/>
        <v>20</v>
      </c>
      <c r="D28" s="10">
        <f t="shared" si="9"/>
        <v>4.6143704680290047E-2</v>
      </c>
      <c r="E28" s="10">
        <f t="shared" si="9"/>
        <v>5.3728070175438597E-2</v>
      </c>
      <c r="F28" s="9">
        <f t="shared" si="1"/>
        <v>10.65</v>
      </c>
      <c r="G28" s="28">
        <f t="shared" si="2"/>
        <v>0.89281997918834544</v>
      </c>
      <c r="H28" s="28">
        <f t="shared" si="3"/>
        <v>0.11421911421911422</v>
      </c>
      <c r="I28" s="28">
        <f t="shared" si="4"/>
        <v>0.25757575757575757</v>
      </c>
      <c r="J28" s="28">
        <f t="shared" si="5"/>
        <v>0.62820512820512819</v>
      </c>
      <c r="K28" s="28">
        <f t="shared" si="10"/>
        <v>-6.7862606927387201E-2</v>
      </c>
      <c r="L28" s="10">
        <f t="shared" si="6"/>
        <v>3.0884078466996309E-2</v>
      </c>
      <c r="M28" s="10">
        <f t="shared" si="7"/>
        <v>1.7544448229468823E-2</v>
      </c>
      <c r="N28" s="10">
        <f t="shared" si="8"/>
        <v>5.7419680062212035E-2</v>
      </c>
    </row>
    <row r="29" spans="2:14" x14ac:dyDescent="0.2">
      <c r="B29" s="11">
        <f t="shared" si="0"/>
        <v>2012</v>
      </c>
      <c r="C29" s="4">
        <f t="shared" si="0"/>
        <v>19</v>
      </c>
      <c r="D29" s="10">
        <f t="shared" si="9"/>
        <v>-7.8134845620667928E-2</v>
      </c>
      <c r="E29" s="10">
        <f t="shared" si="9"/>
        <v>-2.3933402705515087E-2</v>
      </c>
      <c r="F29" s="9">
        <f t="shared" si="1"/>
        <v>10.473684210526315</v>
      </c>
      <c r="G29" s="28">
        <f t="shared" si="2"/>
        <v>0.96481876332622596</v>
      </c>
      <c r="H29" s="28">
        <f t="shared" si="3"/>
        <v>0.13922651933701657</v>
      </c>
      <c r="I29" s="28">
        <f t="shared" si="4"/>
        <v>0.18011049723756906</v>
      </c>
      <c r="J29" s="28">
        <f t="shared" si="5"/>
        <v>0.68066298342541431</v>
      </c>
      <c r="K29" s="28">
        <f t="shared" si="10"/>
        <v>7.6472976646399585E-2</v>
      </c>
      <c r="L29" s="10">
        <f t="shared" si="6"/>
        <v>3.0129281893342838E-2</v>
      </c>
      <c r="M29" s="10">
        <f t="shared" si="7"/>
        <v>1.6646502164820429E-2</v>
      </c>
      <c r="N29" s="10">
        <f t="shared" si="8"/>
        <v>4.601821677611969E-2</v>
      </c>
    </row>
    <row r="30" spans="2:14" x14ac:dyDescent="0.2">
      <c r="B30" s="11">
        <f t="shared" si="0"/>
        <v>2013</v>
      </c>
      <c r="C30" s="4">
        <f t="shared" si="0"/>
        <v>19</v>
      </c>
      <c r="D30" s="10">
        <f t="shared" si="9"/>
        <v>-0.12918660287081341</v>
      </c>
      <c r="E30" s="10">
        <f t="shared" si="9"/>
        <v>-1.8123667377398719E-2</v>
      </c>
      <c r="F30" s="9">
        <f t="shared" si="1"/>
        <v>2.5789473684210527</v>
      </c>
      <c r="G30" s="28">
        <f t="shared" si="2"/>
        <v>0.80781758957654726</v>
      </c>
      <c r="H30" s="28">
        <f t="shared" si="3"/>
        <v>0.11827956989247312</v>
      </c>
      <c r="I30" s="28">
        <f t="shared" si="4"/>
        <v>0.15322580645161291</v>
      </c>
      <c r="J30" s="28">
        <f t="shared" si="5"/>
        <v>0.728494623655914</v>
      </c>
      <c r="K30" s="28">
        <f t="shared" si="10"/>
        <v>-8.9597514412158158E-3</v>
      </c>
      <c r="L30" s="10">
        <f t="shared" si="6"/>
        <v>3.1074166117007293E-2</v>
      </c>
      <c r="M30" s="10">
        <f t="shared" si="7"/>
        <v>1.5649568362842918E-2</v>
      </c>
      <c r="N30" s="10">
        <f t="shared" si="8"/>
        <v>5.376797547417192E-2</v>
      </c>
    </row>
    <row r="32" spans="2:14" x14ac:dyDescent="0.2">
      <c r="B32" s="37" t="s">
        <v>34</v>
      </c>
      <c r="C32" s="37"/>
      <c r="D32" s="37"/>
      <c r="E32" s="37"/>
      <c r="F32" s="37"/>
      <c r="G32" s="37"/>
      <c r="H32" s="37"/>
    </row>
    <row r="33" spans="2:6" x14ac:dyDescent="0.2">
      <c r="B33" s="37" t="s">
        <v>26</v>
      </c>
      <c r="C33" s="37"/>
      <c r="D33" s="37"/>
      <c r="E33" s="37"/>
      <c r="F33" s="37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36</vt:i4>
      </vt:variant>
    </vt:vector>
  </HeadingPairs>
  <TitlesOfParts>
    <vt:vector size="36" baseType="lpstr">
      <vt:lpstr>Change</vt:lpstr>
      <vt:lpstr>African</vt:lpstr>
      <vt:lpstr>Arab</vt:lpstr>
      <vt:lpstr>Armenian</vt:lpstr>
      <vt:lpstr>Black</vt:lpstr>
      <vt:lpstr>Burmese</vt:lpstr>
      <vt:lpstr>Cambodian</vt:lpstr>
      <vt:lpstr>Cape Verdean</vt:lpstr>
      <vt:lpstr>Chinese</vt:lpstr>
      <vt:lpstr>Congolese</vt:lpstr>
      <vt:lpstr>Eritrean</vt:lpstr>
      <vt:lpstr>Eskimo</vt:lpstr>
      <vt:lpstr>Ethiopian</vt:lpstr>
      <vt:lpstr>Filipino</vt:lpstr>
      <vt:lpstr>French</vt:lpstr>
      <vt:lpstr>Haitian</vt:lpstr>
      <vt:lpstr>Hawaiian</vt:lpstr>
      <vt:lpstr>Hispanic</vt:lpstr>
      <vt:lpstr>Indonesian</vt:lpstr>
      <vt:lpstr>Jewish</vt:lpstr>
      <vt:lpstr>Korean</vt:lpstr>
      <vt:lpstr>Lahu</vt:lpstr>
      <vt:lpstr>Laotian</vt:lpstr>
      <vt:lpstr>Liberian</vt:lpstr>
      <vt:lpstr>Multicultural</vt:lpstr>
      <vt:lpstr>Native American</vt:lpstr>
      <vt:lpstr>Portuguese</vt:lpstr>
      <vt:lpstr>Russian</vt:lpstr>
      <vt:lpstr>Samoan</vt:lpstr>
      <vt:lpstr>South Asian</vt:lpstr>
      <vt:lpstr>Sudan</vt:lpstr>
      <vt:lpstr>Swahili</vt:lpstr>
      <vt:lpstr>Tamil</vt:lpstr>
      <vt:lpstr>Vietnamese</vt:lpstr>
      <vt:lpstr>West Indian</vt:lpstr>
      <vt:lpstr>White English-speaking</vt:lpstr>
    </vt:vector>
  </TitlesOfParts>
  <Company>Nazarene Headquarters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rhouseal</dc:creator>
  <cp:lastModifiedBy>Susan Grube</cp:lastModifiedBy>
  <cp:lastPrinted>2013-09-10T16:23:06Z</cp:lastPrinted>
  <dcterms:created xsi:type="dcterms:W3CDTF">2001-05-08T14:53:58Z</dcterms:created>
  <dcterms:modified xsi:type="dcterms:W3CDTF">2013-12-19T15:05:57Z</dcterms:modified>
</cp:coreProperties>
</file>